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905" activeTab="1"/>
  </bookViews>
  <sheets>
    <sheet name="Listes" sheetId="1" r:id="rId1"/>
    <sheet name="Base de données" sheetId="2" r:id="rId2"/>
    <sheet name="Ages_employés" sheetId="3" r:id="rId3"/>
    <sheet name="Tranches_ages" sheetId="4" r:id="rId4"/>
    <sheet name="Titres" sheetId="5" r:id="rId5"/>
    <sheet name="Filtres1" sheetId="6" r:id="rId6"/>
    <sheet name="Filtres2" sheetId="7" r:id="rId7"/>
    <sheet name="Résultat Filtres2" sheetId="8" r:id="rId8"/>
    <sheet name="Sous-Totaux" sheetId="9" r:id="rId9"/>
    <sheet name="Sous-Totaux (2)" sheetId="10" r:id="rId10"/>
    <sheet name="Données TCD" sheetId="11" r:id="rId11"/>
    <sheet name="Tableaux croisés" sheetId="12" r:id="rId12"/>
  </sheets>
  <definedNames>
    <definedName name="CRITERIA" localSheetId="5">'Filtres1'!$A$7:$A$8</definedName>
    <definedName name="Données">'Base de données'!$A$14:$J$35</definedName>
    <definedName name="Nom">'Base de données'!$A$15:$A$35</definedName>
    <definedName name="Nom_prénom">'Base de données'!$A$15:$B$35</definedName>
  </definedNames>
  <calcPr fullCalcOnLoad="1"/>
</workbook>
</file>

<file path=xl/sharedStrings.xml><?xml version="1.0" encoding="utf-8"?>
<sst xmlns="http://schemas.openxmlformats.org/spreadsheetml/2006/main" count="869" uniqueCount="114">
  <si>
    <t>Etat civil</t>
  </si>
  <si>
    <t>Marié(e)</t>
  </si>
  <si>
    <t>Célibataire</t>
  </si>
  <si>
    <t>Divorcé</t>
  </si>
  <si>
    <t>Nom</t>
  </si>
  <si>
    <t>Bistrot</t>
  </si>
  <si>
    <t>Alonso</t>
  </si>
  <si>
    <t>Bijoba</t>
  </si>
  <si>
    <t>Jo</t>
  </si>
  <si>
    <t>Covert</t>
  </si>
  <si>
    <t>Harry</t>
  </si>
  <si>
    <t>Culaire</t>
  </si>
  <si>
    <t>Deuf</t>
  </si>
  <si>
    <t>John</t>
  </si>
  <si>
    <t>Foupasune</t>
  </si>
  <si>
    <t>Jean</t>
  </si>
  <si>
    <t>Lairbon</t>
  </si>
  <si>
    <t>Oussama</t>
  </si>
  <si>
    <t>Menvussa</t>
  </si>
  <si>
    <t>Gérard</t>
  </si>
  <si>
    <t>Djamila</t>
  </si>
  <si>
    <t>Noux</t>
  </si>
  <si>
    <t>Marion</t>
  </si>
  <si>
    <t>Ouzi</t>
  </si>
  <si>
    <t>Jacques</t>
  </si>
  <si>
    <t>Stiké</t>
  </si>
  <si>
    <t>Sophie</t>
  </si>
  <si>
    <t>Tare</t>
  </si>
  <si>
    <t>Guy</t>
  </si>
  <si>
    <t>Vaisselle</t>
  </si>
  <si>
    <t>Aude</t>
  </si>
  <si>
    <t>Mélanie</t>
  </si>
  <si>
    <t>Touille</t>
  </si>
  <si>
    <t>Sasha</t>
  </si>
  <si>
    <t>Proviste</t>
  </si>
  <si>
    <t>Alain</t>
  </si>
  <si>
    <t>Prénom</t>
  </si>
  <si>
    <t>Date de naissance</t>
  </si>
  <si>
    <t>Peulaporte</t>
  </si>
  <si>
    <t>Firmin</t>
  </si>
  <si>
    <t>Sexe</t>
  </si>
  <si>
    <t>m</t>
  </si>
  <si>
    <t>Laury</t>
  </si>
  <si>
    <t>f</t>
  </si>
  <si>
    <t>Unetitlaine</t>
  </si>
  <si>
    <t>Jérémy</t>
  </si>
  <si>
    <t>Services</t>
  </si>
  <si>
    <t>Secrétariat</t>
  </si>
  <si>
    <t>Direction</t>
  </si>
  <si>
    <t>Personnel</t>
  </si>
  <si>
    <t>Informatique</t>
  </si>
  <si>
    <t>Salaires</t>
  </si>
  <si>
    <t>Salaire minimum</t>
  </si>
  <si>
    <t>Age</t>
  </si>
  <si>
    <t>Tranches</t>
  </si>
  <si>
    <t>Zetofrais</t>
  </si>
  <si>
    <t>Cléssoulaporte</t>
  </si>
  <si>
    <t>Lalalalalalala</t>
  </si>
  <si>
    <t>Starsky</t>
  </si>
  <si>
    <t>Hutch</t>
  </si>
  <si>
    <t>Ages</t>
  </si>
  <si>
    <t>&lt;25</t>
  </si>
  <si>
    <t>&gt;=25 et &lt;35</t>
  </si>
  <si>
    <t>&gt;=35 et &lt;45</t>
  </si>
  <si>
    <t>&gt;=45 et &lt;55</t>
  </si>
  <si>
    <t>&gt;=55</t>
  </si>
  <si>
    <t>Filtres automatiques</t>
  </si>
  <si>
    <t>Dans la colonne 'Services', créer une liste qui propose les services de la feuille 'Listes'</t>
  </si>
  <si>
    <t>Dans la colonne 'Etat civil', créer une liste qui propose les états civils de la feuile 'Listes'</t>
  </si>
  <si>
    <t>Avec 'SI'</t>
  </si>
  <si>
    <t>Avec 'RechercheV'</t>
  </si>
  <si>
    <t>Dans la colonne 'Tranches', calculer la tranche d'ancienneté qui est fonction de l'âge.</t>
  </si>
  <si>
    <t>=&gt; Ceci se fera d'abord sur la feuille 'Tranches_ages'</t>
  </si>
  <si>
    <t>Dans la colonne 'Salaires', calculer le salaire des employés : = salaire min + 5% * tranches * salaire min</t>
  </si>
  <si>
    <t>=&gt; le salaire min est fonction du service. Le tableau des correspondances Service/Salaire se trouve sur la feuille 'Listes'</t>
  </si>
  <si>
    <t>Dans la colonne Prénom Nom, mettre les prénoms et les noms des employés (dans une seule colonne)</t>
  </si>
  <si>
    <t>Prénom Nom</t>
  </si>
  <si>
    <t>Dans la colonne Date de naissance, récuperer les dates de naissance des employés (avec une liaison)</t>
  </si>
  <si>
    <t>En D9, créer une liste qui propose tous les prénom et nom de tous les employés</t>
  </si>
  <si>
    <t>En F9, G9 et H9, calculer l'âge des employés (en années, mois et jours)</t>
  </si>
  <si>
    <t>Dans la colonne 'Age', calculer l'âge des employés en années</t>
  </si>
  <si>
    <t>Consignes</t>
  </si>
  <si>
    <t>Selon le tableau des consignes, calculer la tranche d'ancienneté des employés selon le tableau des consignes ci-dessous</t>
  </si>
  <si>
    <t>Faites ceci avec 2 méthodes : des SI imbriqués, une RechercheV</t>
  </si>
  <si>
    <t>Dans la colonne Mme / Mr, écrire 'Madame' ou 'Monsieur' en fonction du sexe</t>
  </si>
  <si>
    <t>Dans la colonne Mme / Mlle / Mr, écrire 'Madame', 'Mademoiselle' ou 'Monsieur' en fonction du sexe et de l'état civil</t>
  </si>
  <si>
    <t>Mme / Mr</t>
  </si>
  <si>
    <t>Mme / Mlle / Mr</t>
  </si>
  <si>
    <t>A l'aide des filtres automatiques, afficher les employés de l'informatique et de la direction nés entre 1965 et 1975</t>
  </si>
  <si>
    <t>A l'aide des filtres avancés, afficher les employés de l'informatique et de la direction nés entre 1965 et 1975</t>
  </si>
  <si>
    <t>Le résultat de du filtre sera placé sur la feuille 'Résultat Filtres2'</t>
  </si>
  <si>
    <t>Créer les tableaux croisés dynamiques qui permettent d'otenir les renseignements suivants :</t>
  </si>
  <si>
    <t>- nombre d'employés par service et par sexe</t>
  </si>
  <si>
    <t>- salaire moyen par état civil</t>
  </si>
  <si>
    <t>Filtres avancés</t>
  </si>
  <si>
    <t>- nombre d'employés par groupe d'âge (  21-30 , 31-40 , 41-50 , 51-60 )</t>
  </si>
  <si>
    <t>Sur la feuille 'Ages_employés', calculer l'âge en années, mois et jours.</t>
  </si>
  <si>
    <t>Date de naissance (rechercheV)</t>
  </si>
  <si>
    <t>P&amp;N</t>
  </si>
  <si>
    <t>DN (Equiv+Index)</t>
  </si>
  <si>
    <t>Total général</t>
  </si>
  <si>
    <t>Total</t>
  </si>
  <si>
    <t>Emilie</t>
  </si>
  <si>
    <t>Jolie</t>
  </si>
  <si>
    <t>Exemple :</t>
  </si>
  <si>
    <t>Utilisez les sous-totaux de façon à obtenir l'âge moyen par sexe</t>
  </si>
  <si>
    <t>Utilisez la fonction sous-total de façon à obtenir l'âge moyen par sexe</t>
  </si>
  <si>
    <t>Nombre</t>
  </si>
  <si>
    <t>Salaire moyen</t>
  </si>
  <si>
    <t>21-30</t>
  </si>
  <si>
    <t>31-40</t>
  </si>
  <si>
    <t>41-50</t>
  </si>
  <si>
    <t>51-60</t>
  </si>
  <si>
    <t>&gt;61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</si>
</sst>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dddd"/>
    <numFmt numFmtId="181" formatCode="0&quot; ans&quot;"/>
    <numFmt numFmtId="182" formatCode="0&quot; mois&quot;"/>
    <numFmt numFmtId="183" formatCode="0&quot; jours&quot;"/>
    <numFmt numFmtId="184" formatCode="[$-80C]dddd\ d\ mmmm\ yyyy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&quot;€&quot;\ #,##0.00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Border="1" applyAlignment="1">
      <alignment/>
    </xf>
    <xf numFmtId="188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188" fontId="0" fillId="0" borderId="16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188" fontId="0" fillId="0" borderId="19" xfId="0" applyNumberFormat="1" applyBorder="1" applyAlignment="1">
      <alignment/>
    </xf>
    <xf numFmtId="188" fontId="0" fillId="0" borderId="0" xfId="0" applyNumberForma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0</v>
      </c>
      <c r="C1" t="s">
        <v>46</v>
      </c>
      <c r="E1" t="s">
        <v>46</v>
      </c>
      <c r="F1" t="s">
        <v>52</v>
      </c>
    </row>
    <row r="2" spans="1:6" ht="12.75">
      <c r="A2" t="s">
        <v>1</v>
      </c>
      <c r="C2" t="s">
        <v>47</v>
      </c>
      <c r="E2" t="s">
        <v>48</v>
      </c>
      <c r="F2">
        <v>2500</v>
      </c>
    </row>
    <row r="3" spans="1:6" ht="12.75">
      <c r="A3" t="s">
        <v>2</v>
      </c>
      <c r="C3" t="s">
        <v>48</v>
      </c>
      <c r="E3" t="s">
        <v>50</v>
      </c>
      <c r="F3">
        <v>1900</v>
      </c>
    </row>
    <row r="4" spans="1:6" ht="12.75">
      <c r="A4" t="s">
        <v>3</v>
      </c>
      <c r="C4" t="s">
        <v>49</v>
      </c>
      <c r="E4" t="s">
        <v>47</v>
      </c>
      <c r="F4">
        <v>1700</v>
      </c>
    </row>
    <row r="5" spans="3:6" ht="12.75">
      <c r="C5" t="s">
        <v>50</v>
      </c>
      <c r="E5" t="s">
        <v>49</v>
      </c>
      <c r="F5">
        <v>1600</v>
      </c>
    </row>
  </sheetData>
  <sheetProtection/>
  <dataValidations count="1">
    <dataValidation type="list" allowBlank="1" showInputMessage="1" showErrorMessage="1" sqref="E2:E5">
      <formula1>Service</formula1>
    </dataValidation>
  </dataValidations>
  <printOptions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&amp;C&amp;F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:I1"/>
    </sheetView>
  </sheetViews>
  <sheetFormatPr defaultColWidth="11.421875" defaultRowHeight="12.75"/>
  <cols>
    <col min="7" max="7" width="12.7109375" style="0" customWidth="1"/>
  </cols>
  <sheetData>
    <row r="1" spans="1:11" ht="25.5">
      <c r="A1" s="13" t="s">
        <v>4</v>
      </c>
      <c r="B1" s="13" t="s">
        <v>36</v>
      </c>
      <c r="C1" s="13" t="s">
        <v>40</v>
      </c>
      <c r="D1" s="13" t="s">
        <v>0</v>
      </c>
      <c r="E1" s="13" t="s">
        <v>37</v>
      </c>
      <c r="F1" s="13" t="s">
        <v>53</v>
      </c>
      <c r="G1" s="13" t="s">
        <v>54</v>
      </c>
      <c r="H1" s="13" t="s">
        <v>46</v>
      </c>
      <c r="I1" s="13" t="s">
        <v>51</v>
      </c>
      <c r="K1" s="14" t="s">
        <v>106</v>
      </c>
    </row>
    <row r="2" spans="1:9" ht="12.75">
      <c r="A2" t="s">
        <v>55</v>
      </c>
      <c r="B2" t="s">
        <v>31</v>
      </c>
      <c r="C2" t="s">
        <v>43</v>
      </c>
      <c r="D2" t="s">
        <v>2</v>
      </c>
      <c r="E2" s="1">
        <v>28819</v>
      </c>
      <c r="F2" s="2">
        <f aca="true" ca="1" t="shared" si="0" ref="F2:F22">DATEDIF(E2,TODAY(),"y")</f>
        <v>40</v>
      </c>
      <c r="G2">
        <f aca="true" t="shared" si="1" ref="G2:G22">IF(F2&lt;25,0,IF(F2&lt;35,1,IF(F2&lt;45,2,IF(F2&lt;55,3,4))))</f>
        <v>2</v>
      </c>
      <c r="H2" t="s">
        <v>48</v>
      </c>
      <c r="I2">
        <f>VLOOKUP(H2,Listes!$E$2:$F$5,2,FALSE)+5%*G2*VLOOKUP(H2,Listes!$E$2:$F$5,2,FALSE)</f>
        <v>2750</v>
      </c>
    </row>
    <row r="3" spans="1:9" ht="12.75">
      <c r="A3" t="s">
        <v>56</v>
      </c>
      <c r="B3" t="s">
        <v>20</v>
      </c>
      <c r="C3" t="s">
        <v>43</v>
      </c>
      <c r="D3" t="s">
        <v>1</v>
      </c>
      <c r="E3" s="1">
        <v>21800</v>
      </c>
      <c r="F3" s="2">
        <f ca="1" t="shared" si="0"/>
        <v>59</v>
      </c>
      <c r="G3">
        <f t="shared" si="1"/>
        <v>4</v>
      </c>
      <c r="H3" t="s">
        <v>49</v>
      </c>
      <c r="I3">
        <f>VLOOKUP(H3,Listes!$E$2:$F$5,2,FALSE)+5%*G3*VLOOKUP(H3,Listes!$E$2:$F$5,2,FALSE)</f>
        <v>1920</v>
      </c>
    </row>
    <row r="4" spans="1:9" ht="12.75">
      <c r="A4" t="s">
        <v>21</v>
      </c>
      <c r="B4" t="s">
        <v>22</v>
      </c>
      <c r="C4" t="s">
        <v>43</v>
      </c>
      <c r="D4" t="s">
        <v>3</v>
      </c>
      <c r="E4" s="1">
        <v>28854</v>
      </c>
      <c r="F4" s="2">
        <f ca="1" t="shared" si="0"/>
        <v>40</v>
      </c>
      <c r="G4">
        <f t="shared" si="1"/>
        <v>2</v>
      </c>
      <c r="H4" t="s">
        <v>47</v>
      </c>
      <c r="I4">
        <f>VLOOKUP(H4,Listes!$E$2:$F$5,2,FALSE)+5%*G4*VLOOKUP(H4,Listes!$E$2:$F$5,2,FALSE)</f>
        <v>1870</v>
      </c>
    </row>
    <row r="5" spans="1:9" ht="12.75">
      <c r="A5" t="s">
        <v>25</v>
      </c>
      <c r="B5" t="s">
        <v>26</v>
      </c>
      <c r="C5" t="s">
        <v>43</v>
      </c>
      <c r="D5" t="s">
        <v>3</v>
      </c>
      <c r="E5" s="1">
        <v>21644</v>
      </c>
      <c r="F5" s="2">
        <f ca="1" t="shared" si="0"/>
        <v>60</v>
      </c>
      <c r="G5">
        <f t="shared" si="1"/>
        <v>4</v>
      </c>
      <c r="H5" t="s">
        <v>47</v>
      </c>
      <c r="I5">
        <f>VLOOKUP(H5,Listes!$E$2:$F$5,2,FALSE)+5%*G5*VLOOKUP(H5,Listes!$E$2:$F$5,2,FALSE)</f>
        <v>2040</v>
      </c>
    </row>
    <row r="6" spans="1:9" ht="12.75">
      <c r="A6" t="s">
        <v>29</v>
      </c>
      <c r="B6" t="s">
        <v>30</v>
      </c>
      <c r="C6" t="s">
        <v>43</v>
      </c>
      <c r="D6" t="s">
        <v>1</v>
      </c>
      <c r="E6" s="1">
        <v>24264</v>
      </c>
      <c r="F6" s="2">
        <f ca="1" t="shared" si="0"/>
        <v>52</v>
      </c>
      <c r="G6">
        <f t="shared" si="1"/>
        <v>3</v>
      </c>
      <c r="H6" t="s">
        <v>47</v>
      </c>
      <c r="I6">
        <f>VLOOKUP(H6,Listes!$E$2:$F$5,2,FALSE)+5%*G6*VLOOKUP(H6,Listes!$E$2:$F$5,2,FALSE)</f>
        <v>1955</v>
      </c>
    </row>
    <row r="7" spans="1:9" ht="12.75">
      <c r="A7" t="s">
        <v>7</v>
      </c>
      <c r="B7" t="s">
        <v>8</v>
      </c>
      <c r="C7" t="s">
        <v>41</v>
      </c>
      <c r="D7" t="s">
        <v>1</v>
      </c>
      <c r="E7" s="1">
        <v>29295</v>
      </c>
      <c r="F7" s="2">
        <f ca="1" t="shared" si="0"/>
        <v>39</v>
      </c>
      <c r="G7">
        <f t="shared" si="1"/>
        <v>2</v>
      </c>
      <c r="H7" t="s">
        <v>48</v>
      </c>
      <c r="I7">
        <f>VLOOKUP(H7,Listes!$E$2:$F$5,2,FALSE)+5%*G7*VLOOKUP(H7,Listes!$E$2:$F$5,2,FALSE)</f>
        <v>2750</v>
      </c>
    </row>
    <row r="8" spans="1:9" ht="12.75">
      <c r="A8" t="s">
        <v>57</v>
      </c>
      <c r="B8" t="s">
        <v>59</v>
      </c>
      <c r="C8" t="s">
        <v>41</v>
      </c>
      <c r="D8" t="s">
        <v>3</v>
      </c>
      <c r="E8" s="1">
        <v>19274</v>
      </c>
      <c r="F8" s="2">
        <f ca="1" t="shared" si="0"/>
        <v>66</v>
      </c>
      <c r="G8">
        <f t="shared" si="1"/>
        <v>4</v>
      </c>
      <c r="H8" t="s">
        <v>48</v>
      </c>
      <c r="I8">
        <f>VLOOKUP(H8,Listes!$E$2:$F$5,2,FALSE)+5%*G8*VLOOKUP(H8,Listes!$E$2:$F$5,2,FALSE)</f>
        <v>3000</v>
      </c>
    </row>
    <row r="9" spans="1:9" ht="12.75">
      <c r="A9" t="s">
        <v>5</v>
      </c>
      <c r="B9" t="s">
        <v>6</v>
      </c>
      <c r="C9" t="s">
        <v>41</v>
      </c>
      <c r="D9" t="s">
        <v>1</v>
      </c>
      <c r="E9" s="1">
        <v>24124</v>
      </c>
      <c r="F9" s="2">
        <f ca="1" t="shared" si="0"/>
        <v>53</v>
      </c>
      <c r="G9">
        <f t="shared" si="1"/>
        <v>3</v>
      </c>
      <c r="H9" t="s">
        <v>50</v>
      </c>
      <c r="I9">
        <f>VLOOKUP(H9,Listes!$E$2:$F$5,2,FALSE)+5%*G9*VLOOKUP(H9,Listes!$E$2:$F$5,2,FALSE)</f>
        <v>2185</v>
      </c>
    </row>
    <row r="10" spans="1:9" ht="12.75">
      <c r="A10" t="s">
        <v>12</v>
      </c>
      <c r="B10" t="s">
        <v>13</v>
      </c>
      <c r="C10" t="s">
        <v>41</v>
      </c>
      <c r="D10" t="s">
        <v>2</v>
      </c>
      <c r="E10" s="1">
        <v>23262</v>
      </c>
      <c r="F10" s="2">
        <f ca="1" t="shared" si="0"/>
        <v>55</v>
      </c>
      <c r="G10">
        <f t="shared" si="1"/>
        <v>4</v>
      </c>
      <c r="H10" t="s">
        <v>50</v>
      </c>
      <c r="I10">
        <f>VLOOKUP(H10,Listes!$E$2:$F$5,2,FALSE)+5%*G10*VLOOKUP(H10,Listes!$E$2:$F$5,2,FALSE)</f>
        <v>2280</v>
      </c>
    </row>
    <row r="11" spans="1:9" ht="12.75">
      <c r="A11" t="s">
        <v>18</v>
      </c>
      <c r="B11" t="s">
        <v>19</v>
      </c>
      <c r="C11" t="s">
        <v>41</v>
      </c>
      <c r="D11" t="s">
        <v>2</v>
      </c>
      <c r="E11" s="1">
        <v>25906</v>
      </c>
      <c r="F11" s="2">
        <f ca="1" t="shared" si="0"/>
        <v>48</v>
      </c>
      <c r="G11">
        <f t="shared" si="1"/>
        <v>3</v>
      </c>
      <c r="H11" t="s">
        <v>50</v>
      </c>
      <c r="I11">
        <f>VLOOKUP(H11,Listes!$E$2:$F$5,2,FALSE)+5%*G11*VLOOKUP(H11,Listes!$E$2:$F$5,2,FALSE)</f>
        <v>2185</v>
      </c>
    </row>
    <row r="12" spans="1:9" ht="12.75">
      <c r="A12" t="s">
        <v>27</v>
      </c>
      <c r="B12" t="s">
        <v>28</v>
      </c>
      <c r="C12" t="s">
        <v>41</v>
      </c>
      <c r="D12" t="s">
        <v>3</v>
      </c>
      <c r="E12" s="1">
        <v>22135</v>
      </c>
      <c r="F12" s="2">
        <f ca="1" t="shared" si="0"/>
        <v>58</v>
      </c>
      <c r="G12">
        <f t="shared" si="1"/>
        <v>4</v>
      </c>
      <c r="H12" t="s">
        <v>50</v>
      </c>
      <c r="I12">
        <f>VLOOKUP(H12,Listes!$E$2:$F$5,2,FALSE)+5%*G12*VLOOKUP(H12,Listes!$E$2:$F$5,2,FALSE)</f>
        <v>2280</v>
      </c>
    </row>
    <row r="13" spans="1:9" ht="12.75">
      <c r="A13" t="s">
        <v>38</v>
      </c>
      <c r="B13" t="s">
        <v>39</v>
      </c>
      <c r="C13" t="s">
        <v>41</v>
      </c>
      <c r="D13" t="s">
        <v>3</v>
      </c>
      <c r="E13" s="1">
        <v>23924</v>
      </c>
      <c r="F13" s="2">
        <f ca="1" t="shared" si="0"/>
        <v>53</v>
      </c>
      <c r="G13">
        <f t="shared" si="1"/>
        <v>3</v>
      </c>
      <c r="H13" t="s">
        <v>50</v>
      </c>
      <c r="I13">
        <f>VLOOKUP(H13,Listes!$E$2:$F$5,2,FALSE)+5%*G13*VLOOKUP(H13,Listes!$E$2:$F$5,2,FALSE)</f>
        <v>2185</v>
      </c>
    </row>
    <row r="14" spans="1:9" ht="12.75">
      <c r="A14" t="s">
        <v>44</v>
      </c>
      <c r="B14" t="s">
        <v>45</v>
      </c>
      <c r="C14" t="s">
        <v>41</v>
      </c>
      <c r="D14" t="s">
        <v>1</v>
      </c>
      <c r="E14" s="1">
        <v>30476</v>
      </c>
      <c r="F14" s="2">
        <f ca="1" t="shared" si="0"/>
        <v>35</v>
      </c>
      <c r="G14">
        <f t="shared" si="1"/>
        <v>2</v>
      </c>
      <c r="H14" t="s">
        <v>50</v>
      </c>
      <c r="I14">
        <f>VLOOKUP(H14,Listes!$E$2:$F$5,2,FALSE)+5%*G14*VLOOKUP(H14,Listes!$E$2:$F$5,2,FALSE)</f>
        <v>2090</v>
      </c>
    </row>
    <row r="15" spans="1:9" ht="12.75">
      <c r="A15" t="s">
        <v>9</v>
      </c>
      <c r="B15" t="s">
        <v>10</v>
      </c>
      <c r="C15" t="s">
        <v>41</v>
      </c>
      <c r="D15" t="s">
        <v>3</v>
      </c>
      <c r="E15" s="1">
        <v>15382</v>
      </c>
      <c r="F15" s="2">
        <f ca="1" t="shared" si="0"/>
        <v>77</v>
      </c>
      <c r="G15">
        <f t="shared" si="1"/>
        <v>4</v>
      </c>
      <c r="H15" t="s">
        <v>49</v>
      </c>
      <c r="I15">
        <f>VLOOKUP(H15,Listes!$E$2:$F$5,2,FALSE)+5%*G15*VLOOKUP(H15,Listes!$E$2:$F$5,2,FALSE)</f>
        <v>1920</v>
      </c>
    </row>
    <row r="16" spans="1:9" ht="12.75">
      <c r="A16" t="s">
        <v>11</v>
      </c>
      <c r="B16" t="s">
        <v>42</v>
      </c>
      <c r="C16" t="s">
        <v>41</v>
      </c>
      <c r="D16" t="s">
        <v>1</v>
      </c>
      <c r="E16" s="1">
        <v>23867</v>
      </c>
      <c r="F16" s="2">
        <f ca="1" t="shared" si="0"/>
        <v>53</v>
      </c>
      <c r="G16">
        <f t="shared" si="1"/>
        <v>3</v>
      </c>
      <c r="H16" t="s">
        <v>49</v>
      </c>
      <c r="I16">
        <f>VLOOKUP(H16,Listes!$E$2:$F$5,2,FALSE)+5%*G16*VLOOKUP(H16,Listes!$E$2:$F$5,2,FALSE)</f>
        <v>1840</v>
      </c>
    </row>
    <row r="17" spans="1:9" ht="12.75">
      <c r="A17" t="s">
        <v>14</v>
      </c>
      <c r="B17" t="s">
        <v>15</v>
      </c>
      <c r="C17" t="s">
        <v>41</v>
      </c>
      <c r="D17" t="s">
        <v>2</v>
      </c>
      <c r="E17" s="1">
        <v>27613</v>
      </c>
      <c r="F17" s="2">
        <f ca="1" t="shared" si="0"/>
        <v>43</v>
      </c>
      <c r="G17">
        <f t="shared" si="1"/>
        <v>2</v>
      </c>
      <c r="H17" t="s">
        <v>49</v>
      </c>
      <c r="I17">
        <f>VLOOKUP(H17,Listes!$E$2:$F$5,2,FALSE)+5%*G17*VLOOKUP(H17,Listes!$E$2:$F$5,2,FALSE)</f>
        <v>1760</v>
      </c>
    </row>
    <row r="18" spans="1:9" ht="12.75">
      <c r="A18" t="s">
        <v>16</v>
      </c>
      <c r="B18" t="s">
        <v>17</v>
      </c>
      <c r="C18" t="s">
        <v>41</v>
      </c>
      <c r="D18" t="s">
        <v>1</v>
      </c>
      <c r="E18" s="1">
        <v>30355</v>
      </c>
      <c r="F18" s="2">
        <f ca="1" t="shared" si="0"/>
        <v>36</v>
      </c>
      <c r="G18">
        <f t="shared" si="1"/>
        <v>2</v>
      </c>
      <c r="H18" t="s">
        <v>49</v>
      </c>
      <c r="I18">
        <f>VLOOKUP(H18,Listes!$E$2:$F$5,2,FALSE)+5%*G18*VLOOKUP(H18,Listes!$E$2:$F$5,2,FALSE)</f>
        <v>1760</v>
      </c>
    </row>
    <row r="19" spans="1:9" ht="12.75">
      <c r="A19" t="s">
        <v>57</v>
      </c>
      <c r="B19" t="s">
        <v>58</v>
      </c>
      <c r="C19" t="s">
        <v>41</v>
      </c>
      <c r="D19" t="s">
        <v>2</v>
      </c>
      <c r="E19" s="1">
        <v>20278</v>
      </c>
      <c r="F19" s="2">
        <f ca="1" t="shared" si="0"/>
        <v>63</v>
      </c>
      <c r="G19">
        <f t="shared" si="1"/>
        <v>4</v>
      </c>
      <c r="H19" t="s">
        <v>49</v>
      </c>
      <c r="I19">
        <f>VLOOKUP(H19,Listes!$E$2:$F$5,2,FALSE)+5%*G19*VLOOKUP(H19,Listes!$E$2:$F$5,2,FALSE)</f>
        <v>1920</v>
      </c>
    </row>
    <row r="20" spans="1:9" ht="12.75">
      <c r="A20" t="s">
        <v>23</v>
      </c>
      <c r="B20" t="s">
        <v>24</v>
      </c>
      <c r="C20" t="s">
        <v>41</v>
      </c>
      <c r="D20" t="s">
        <v>2</v>
      </c>
      <c r="E20" s="1">
        <v>25262</v>
      </c>
      <c r="F20" s="2">
        <f ca="1" t="shared" si="0"/>
        <v>50</v>
      </c>
      <c r="G20">
        <f t="shared" si="1"/>
        <v>3</v>
      </c>
      <c r="H20" t="s">
        <v>49</v>
      </c>
      <c r="I20">
        <f>VLOOKUP(H20,Listes!$E$2:$F$5,2,FALSE)+5%*G20*VLOOKUP(H20,Listes!$E$2:$F$5,2,FALSE)</f>
        <v>1840</v>
      </c>
    </row>
    <row r="21" spans="1:9" ht="12.75">
      <c r="A21" t="s">
        <v>32</v>
      </c>
      <c r="B21" t="s">
        <v>33</v>
      </c>
      <c r="C21" t="s">
        <v>41</v>
      </c>
      <c r="D21" t="s">
        <v>2</v>
      </c>
      <c r="E21" s="1">
        <v>30254</v>
      </c>
      <c r="F21" s="2">
        <f ca="1" t="shared" si="0"/>
        <v>36</v>
      </c>
      <c r="G21">
        <f t="shared" si="1"/>
        <v>2</v>
      </c>
      <c r="H21" t="s">
        <v>49</v>
      </c>
      <c r="I21">
        <f>VLOOKUP(H21,Listes!$E$2:$F$5,2,FALSE)+5%*G21*VLOOKUP(H21,Listes!$E$2:$F$5,2,FALSE)</f>
        <v>1760</v>
      </c>
    </row>
    <row r="22" spans="1:9" ht="12.75">
      <c r="A22" t="s">
        <v>34</v>
      </c>
      <c r="B22" t="s">
        <v>35</v>
      </c>
      <c r="C22" t="s">
        <v>41</v>
      </c>
      <c r="D22" t="s">
        <v>1</v>
      </c>
      <c r="E22" s="1">
        <v>21802</v>
      </c>
      <c r="F22" s="2">
        <f ca="1" t="shared" si="0"/>
        <v>59</v>
      </c>
      <c r="G22">
        <f t="shared" si="1"/>
        <v>4</v>
      </c>
      <c r="H22" t="s">
        <v>49</v>
      </c>
      <c r="I22">
        <f>VLOOKUP(H22,Listes!$E$2:$F$5,2,FALSE)+5%*G22*VLOOKUP(H22,Listes!$E$2:$F$5,2,FALSE)</f>
        <v>1920</v>
      </c>
    </row>
    <row r="26" ht="12.75">
      <c r="F26" s="1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I1"/>
    </sheetView>
  </sheetViews>
  <sheetFormatPr defaultColWidth="11.421875" defaultRowHeight="12.75"/>
  <sheetData>
    <row r="1" spans="1:9" ht="25.5">
      <c r="A1" s="13" t="s">
        <v>4</v>
      </c>
      <c r="B1" s="13" t="s">
        <v>36</v>
      </c>
      <c r="C1" s="13" t="s">
        <v>40</v>
      </c>
      <c r="D1" s="13" t="s">
        <v>0</v>
      </c>
      <c r="E1" s="13" t="s">
        <v>37</v>
      </c>
      <c r="F1" s="13" t="s">
        <v>53</v>
      </c>
      <c r="G1" s="13" t="s">
        <v>54</v>
      </c>
      <c r="H1" s="13" t="s">
        <v>46</v>
      </c>
      <c r="I1" s="13" t="s">
        <v>51</v>
      </c>
    </row>
    <row r="2" spans="1:9" ht="12.75">
      <c r="A2" t="s">
        <v>5</v>
      </c>
      <c r="B2" t="s">
        <v>6</v>
      </c>
      <c r="C2" t="s">
        <v>41</v>
      </c>
      <c r="D2" t="s">
        <v>1</v>
      </c>
      <c r="E2" s="1">
        <v>24124</v>
      </c>
      <c r="F2" s="2">
        <f ca="1">DATEDIF(E2,TODAY(),"y")</f>
        <v>53</v>
      </c>
      <c r="G2">
        <f>IF(F2&lt;25,0,IF(F2&lt;35,1,IF(F2&lt;45,2,IF(F2&lt;55,3,4))))</f>
        <v>3</v>
      </c>
      <c r="H2" t="s">
        <v>50</v>
      </c>
      <c r="I2">
        <f>VLOOKUP(H2,Listes!$E$2:$F$5,2,FALSE)+5%*G2*VLOOKUP(H2,Listes!$E$2:$F$5,2,FALSE)</f>
        <v>2185</v>
      </c>
    </row>
    <row r="3" spans="1:9" ht="12.75">
      <c r="A3" t="s">
        <v>7</v>
      </c>
      <c r="B3" t="s">
        <v>8</v>
      </c>
      <c r="C3" t="s">
        <v>41</v>
      </c>
      <c r="D3" t="s">
        <v>1</v>
      </c>
      <c r="E3" s="1">
        <v>29295</v>
      </c>
      <c r="F3" s="2">
        <f aca="true" ca="1" t="shared" si="0" ref="F3:F23">DATEDIF(E3,TODAY(),"y")</f>
        <v>39</v>
      </c>
      <c r="G3">
        <f aca="true" t="shared" si="1" ref="G3:G23">IF(F3&lt;25,0,IF(F3&lt;35,1,IF(F3&lt;45,2,IF(F3&lt;55,3,4))))</f>
        <v>2</v>
      </c>
      <c r="H3" t="s">
        <v>48</v>
      </c>
      <c r="I3">
        <f>VLOOKUP(H3,Listes!$E$2:$F$5,2,FALSE)+5%*G3*VLOOKUP(H3,Listes!$E$2:$F$5,2,FALSE)</f>
        <v>2750</v>
      </c>
    </row>
    <row r="4" spans="1:9" ht="12.75">
      <c r="A4" t="s">
        <v>9</v>
      </c>
      <c r="B4" t="s">
        <v>10</v>
      </c>
      <c r="C4" t="s">
        <v>41</v>
      </c>
      <c r="D4" t="s">
        <v>3</v>
      </c>
      <c r="E4" s="1">
        <v>15382</v>
      </c>
      <c r="F4" s="2">
        <f ca="1" t="shared" si="0"/>
        <v>77</v>
      </c>
      <c r="G4">
        <f t="shared" si="1"/>
        <v>4</v>
      </c>
      <c r="H4" t="s">
        <v>49</v>
      </c>
      <c r="I4">
        <f>VLOOKUP(H4,Listes!$E$2:$F$5,2,FALSE)+5%*G4*VLOOKUP(H4,Listes!$E$2:$F$5,2,FALSE)</f>
        <v>1920</v>
      </c>
    </row>
    <row r="5" spans="1:9" ht="12.75">
      <c r="A5" t="s">
        <v>11</v>
      </c>
      <c r="B5" t="s">
        <v>42</v>
      </c>
      <c r="C5" t="s">
        <v>41</v>
      </c>
      <c r="D5" t="s">
        <v>1</v>
      </c>
      <c r="E5" s="1">
        <v>23867</v>
      </c>
      <c r="F5" s="2">
        <f ca="1" t="shared" si="0"/>
        <v>53</v>
      </c>
      <c r="G5">
        <f t="shared" si="1"/>
        <v>3</v>
      </c>
      <c r="H5" t="s">
        <v>49</v>
      </c>
      <c r="I5">
        <f>VLOOKUP(H5,Listes!$E$2:$F$5,2,FALSE)+5%*G5*VLOOKUP(H5,Listes!$E$2:$F$5,2,FALSE)</f>
        <v>1840</v>
      </c>
    </row>
    <row r="6" spans="1:9" ht="12.75">
      <c r="A6" t="s">
        <v>12</v>
      </c>
      <c r="B6" t="s">
        <v>13</v>
      </c>
      <c r="C6" t="s">
        <v>41</v>
      </c>
      <c r="D6" t="s">
        <v>2</v>
      </c>
      <c r="E6" s="1">
        <v>23262</v>
      </c>
      <c r="F6" s="2">
        <f ca="1" t="shared" si="0"/>
        <v>55</v>
      </c>
      <c r="G6">
        <f t="shared" si="1"/>
        <v>4</v>
      </c>
      <c r="H6" t="s">
        <v>50</v>
      </c>
      <c r="I6">
        <f>VLOOKUP(H6,Listes!$E$2:$F$5,2,FALSE)+5%*G6*VLOOKUP(H6,Listes!$E$2:$F$5,2,FALSE)</f>
        <v>2280</v>
      </c>
    </row>
    <row r="7" spans="1:9" ht="12.75">
      <c r="A7" t="s">
        <v>14</v>
      </c>
      <c r="B7" t="s">
        <v>15</v>
      </c>
      <c r="C7" t="s">
        <v>41</v>
      </c>
      <c r="D7" t="s">
        <v>2</v>
      </c>
      <c r="E7" s="1">
        <v>27613</v>
      </c>
      <c r="F7" s="2">
        <f ca="1" t="shared" si="0"/>
        <v>43</v>
      </c>
      <c r="G7">
        <f t="shared" si="1"/>
        <v>2</v>
      </c>
      <c r="H7" t="s">
        <v>49</v>
      </c>
      <c r="I7">
        <f>VLOOKUP(H7,Listes!$E$2:$F$5,2,FALSE)+5%*G7*VLOOKUP(H7,Listes!$E$2:$F$5,2,FALSE)</f>
        <v>1760</v>
      </c>
    </row>
    <row r="8" spans="1:9" ht="12.75">
      <c r="A8" t="s">
        <v>16</v>
      </c>
      <c r="B8" t="s">
        <v>17</v>
      </c>
      <c r="C8" t="s">
        <v>41</v>
      </c>
      <c r="D8" t="s">
        <v>1</v>
      </c>
      <c r="E8" s="1">
        <v>30355</v>
      </c>
      <c r="F8" s="2">
        <f ca="1" t="shared" si="0"/>
        <v>36</v>
      </c>
      <c r="G8">
        <f t="shared" si="1"/>
        <v>2</v>
      </c>
      <c r="H8" t="s">
        <v>49</v>
      </c>
      <c r="I8">
        <f>VLOOKUP(H8,Listes!$E$2:$F$5,2,FALSE)+5%*G8*VLOOKUP(H8,Listes!$E$2:$F$5,2,FALSE)</f>
        <v>1760</v>
      </c>
    </row>
    <row r="9" spans="1:9" ht="12.75">
      <c r="A9" t="s">
        <v>18</v>
      </c>
      <c r="B9" t="s">
        <v>19</v>
      </c>
      <c r="C9" t="s">
        <v>41</v>
      </c>
      <c r="D9" t="s">
        <v>2</v>
      </c>
      <c r="E9" s="1">
        <v>25906</v>
      </c>
      <c r="F9" s="2">
        <f ca="1" t="shared" si="0"/>
        <v>48</v>
      </c>
      <c r="G9">
        <f t="shared" si="1"/>
        <v>3</v>
      </c>
      <c r="H9" t="s">
        <v>50</v>
      </c>
      <c r="I9">
        <f>VLOOKUP(H9,Listes!$E$2:$F$5,2,FALSE)+5%*G9*VLOOKUP(H9,Listes!$E$2:$F$5,2,FALSE)</f>
        <v>2185</v>
      </c>
    </row>
    <row r="10" spans="1:9" ht="12.75">
      <c r="A10" t="s">
        <v>57</v>
      </c>
      <c r="B10" t="s">
        <v>58</v>
      </c>
      <c r="C10" t="s">
        <v>41</v>
      </c>
      <c r="D10" t="s">
        <v>2</v>
      </c>
      <c r="E10" s="1">
        <v>20278</v>
      </c>
      <c r="F10" s="2">
        <f ca="1" t="shared" si="0"/>
        <v>63</v>
      </c>
      <c r="G10">
        <f t="shared" si="1"/>
        <v>4</v>
      </c>
      <c r="H10" t="s">
        <v>49</v>
      </c>
      <c r="I10">
        <f>VLOOKUP(H10,Listes!$E$2:$F$5,2,FALSE)+5%*G10*VLOOKUP(H10,Listes!$E$2:$F$5,2,FALSE)</f>
        <v>1920</v>
      </c>
    </row>
    <row r="11" spans="1:9" ht="12.75">
      <c r="A11" t="s">
        <v>57</v>
      </c>
      <c r="B11" t="s">
        <v>59</v>
      </c>
      <c r="C11" t="s">
        <v>41</v>
      </c>
      <c r="D11" t="s">
        <v>3</v>
      </c>
      <c r="E11" s="1">
        <v>19274</v>
      </c>
      <c r="F11" s="2">
        <f ca="1" t="shared" si="0"/>
        <v>66</v>
      </c>
      <c r="G11">
        <f t="shared" si="1"/>
        <v>4</v>
      </c>
      <c r="H11" t="s">
        <v>48</v>
      </c>
      <c r="I11">
        <f>VLOOKUP(H11,Listes!$E$2:$F$5,2,FALSE)+5%*G11*VLOOKUP(H11,Listes!$E$2:$F$5,2,FALSE)</f>
        <v>3000</v>
      </c>
    </row>
    <row r="12" spans="1:9" ht="12.75">
      <c r="A12" t="s">
        <v>56</v>
      </c>
      <c r="B12" t="s">
        <v>20</v>
      </c>
      <c r="C12" t="s">
        <v>43</v>
      </c>
      <c r="D12" t="s">
        <v>1</v>
      </c>
      <c r="E12" s="1">
        <v>21800</v>
      </c>
      <c r="F12" s="2">
        <f ca="1" t="shared" si="0"/>
        <v>59</v>
      </c>
      <c r="G12">
        <f t="shared" si="1"/>
        <v>4</v>
      </c>
      <c r="H12" t="s">
        <v>49</v>
      </c>
      <c r="I12">
        <f>VLOOKUP(H12,Listes!$E$2:$F$5,2,FALSE)+5%*G12*VLOOKUP(H12,Listes!$E$2:$F$5,2,FALSE)</f>
        <v>1920</v>
      </c>
    </row>
    <row r="13" spans="1:9" ht="12.75">
      <c r="A13" t="s">
        <v>21</v>
      </c>
      <c r="B13" t="s">
        <v>22</v>
      </c>
      <c r="C13" t="s">
        <v>43</v>
      </c>
      <c r="D13" t="s">
        <v>3</v>
      </c>
      <c r="E13" s="1">
        <v>28854</v>
      </c>
      <c r="F13" s="2">
        <f ca="1" t="shared" si="0"/>
        <v>40</v>
      </c>
      <c r="G13">
        <f t="shared" si="1"/>
        <v>2</v>
      </c>
      <c r="H13" t="s">
        <v>47</v>
      </c>
      <c r="I13">
        <f>VLOOKUP(H13,Listes!$E$2:$F$5,2,FALSE)+5%*G13*VLOOKUP(H13,Listes!$E$2:$F$5,2,FALSE)</f>
        <v>1870</v>
      </c>
    </row>
    <row r="14" spans="1:9" ht="12.75">
      <c r="A14" t="s">
        <v>23</v>
      </c>
      <c r="B14" t="s">
        <v>24</v>
      </c>
      <c r="C14" t="s">
        <v>41</v>
      </c>
      <c r="D14" t="s">
        <v>2</v>
      </c>
      <c r="E14" s="1">
        <v>25262</v>
      </c>
      <c r="F14" s="2">
        <f ca="1" t="shared" si="0"/>
        <v>50</v>
      </c>
      <c r="G14">
        <f t="shared" si="1"/>
        <v>3</v>
      </c>
      <c r="H14" t="s">
        <v>49</v>
      </c>
      <c r="I14">
        <f>VLOOKUP(H14,Listes!$E$2:$F$5,2,FALSE)+5%*G14*VLOOKUP(H14,Listes!$E$2:$F$5,2,FALSE)</f>
        <v>1840</v>
      </c>
    </row>
    <row r="15" spans="1:9" ht="12.75">
      <c r="A15" t="s">
        <v>25</v>
      </c>
      <c r="B15" t="s">
        <v>26</v>
      </c>
      <c r="C15" t="s">
        <v>43</v>
      </c>
      <c r="D15" t="s">
        <v>3</v>
      </c>
      <c r="E15" s="1">
        <v>21644</v>
      </c>
      <c r="F15" s="2">
        <f ca="1" t="shared" si="0"/>
        <v>60</v>
      </c>
      <c r="G15">
        <f t="shared" si="1"/>
        <v>4</v>
      </c>
      <c r="H15" t="s">
        <v>47</v>
      </c>
      <c r="I15">
        <f>VLOOKUP(H15,Listes!$E$2:$F$5,2,FALSE)+5%*G15*VLOOKUP(H15,Listes!$E$2:$F$5,2,FALSE)</f>
        <v>2040</v>
      </c>
    </row>
    <row r="16" spans="1:9" ht="12.75">
      <c r="A16" t="s">
        <v>27</v>
      </c>
      <c r="B16" t="s">
        <v>28</v>
      </c>
      <c r="C16" t="s">
        <v>41</v>
      </c>
      <c r="D16" t="s">
        <v>3</v>
      </c>
      <c r="E16" s="1">
        <v>22135</v>
      </c>
      <c r="F16" s="2">
        <f ca="1" t="shared" si="0"/>
        <v>58</v>
      </c>
      <c r="G16">
        <f t="shared" si="1"/>
        <v>4</v>
      </c>
      <c r="H16" t="s">
        <v>50</v>
      </c>
      <c r="I16">
        <f>VLOOKUP(H16,Listes!$E$2:$F$5,2,FALSE)+5%*G16*VLOOKUP(H16,Listes!$E$2:$F$5,2,FALSE)</f>
        <v>2280</v>
      </c>
    </row>
    <row r="17" spans="1:9" ht="12.75">
      <c r="A17" t="s">
        <v>29</v>
      </c>
      <c r="B17" t="s">
        <v>30</v>
      </c>
      <c r="C17" t="s">
        <v>43</v>
      </c>
      <c r="D17" t="s">
        <v>1</v>
      </c>
      <c r="E17" s="1">
        <v>24264</v>
      </c>
      <c r="F17" s="2">
        <f ca="1" t="shared" si="0"/>
        <v>52</v>
      </c>
      <c r="G17">
        <f t="shared" si="1"/>
        <v>3</v>
      </c>
      <c r="H17" t="s">
        <v>47</v>
      </c>
      <c r="I17">
        <f>VLOOKUP(H17,Listes!$E$2:$F$5,2,FALSE)+5%*G17*VLOOKUP(H17,Listes!$E$2:$F$5,2,FALSE)</f>
        <v>1955</v>
      </c>
    </row>
    <row r="18" spans="1:9" ht="12.75">
      <c r="A18" t="s">
        <v>55</v>
      </c>
      <c r="B18" t="s">
        <v>31</v>
      </c>
      <c r="C18" t="s">
        <v>43</v>
      </c>
      <c r="D18" t="s">
        <v>2</v>
      </c>
      <c r="E18" s="1">
        <v>28819</v>
      </c>
      <c r="F18" s="2">
        <f ca="1" t="shared" si="0"/>
        <v>40</v>
      </c>
      <c r="G18">
        <f t="shared" si="1"/>
        <v>2</v>
      </c>
      <c r="H18" t="s">
        <v>48</v>
      </c>
      <c r="I18">
        <f>VLOOKUP(H18,Listes!$E$2:$F$5,2,FALSE)+5%*G18*VLOOKUP(H18,Listes!$E$2:$F$5,2,FALSE)</f>
        <v>2750</v>
      </c>
    </row>
    <row r="19" spans="1:9" ht="12.75">
      <c r="A19" t="s">
        <v>32</v>
      </c>
      <c r="B19" t="s">
        <v>33</v>
      </c>
      <c r="C19" t="s">
        <v>41</v>
      </c>
      <c r="D19" t="s">
        <v>2</v>
      </c>
      <c r="E19" s="1">
        <v>30254</v>
      </c>
      <c r="F19" s="2">
        <f ca="1" t="shared" si="0"/>
        <v>36</v>
      </c>
      <c r="G19">
        <f t="shared" si="1"/>
        <v>2</v>
      </c>
      <c r="H19" t="s">
        <v>49</v>
      </c>
      <c r="I19">
        <f>VLOOKUP(H19,Listes!$E$2:$F$5,2,FALSE)+5%*G19*VLOOKUP(H19,Listes!$E$2:$F$5,2,FALSE)</f>
        <v>1760</v>
      </c>
    </row>
    <row r="20" spans="1:9" ht="12.75">
      <c r="A20" t="s">
        <v>34</v>
      </c>
      <c r="B20" t="s">
        <v>35</v>
      </c>
      <c r="C20" t="s">
        <v>41</v>
      </c>
      <c r="D20" t="s">
        <v>1</v>
      </c>
      <c r="E20" s="1">
        <v>21802</v>
      </c>
      <c r="F20" s="2">
        <f ca="1" t="shared" si="0"/>
        <v>59</v>
      </c>
      <c r="G20">
        <f t="shared" si="1"/>
        <v>4</v>
      </c>
      <c r="H20" t="s">
        <v>49</v>
      </c>
      <c r="I20">
        <f>VLOOKUP(H20,Listes!$E$2:$F$5,2,FALSE)+5%*G20*VLOOKUP(H20,Listes!$E$2:$F$5,2,FALSE)</f>
        <v>1920</v>
      </c>
    </row>
    <row r="21" spans="1:9" ht="12.75">
      <c r="A21" t="s">
        <v>38</v>
      </c>
      <c r="B21" t="s">
        <v>39</v>
      </c>
      <c r="C21" t="s">
        <v>41</v>
      </c>
      <c r="D21" t="s">
        <v>3</v>
      </c>
      <c r="E21" s="1">
        <v>23924</v>
      </c>
      <c r="F21" s="2">
        <f ca="1" t="shared" si="0"/>
        <v>53</v>
      </c>
      <c r="G21">
        <f t="shared" si="1"/>
        <v>3</v>
      </c>
      <c r="H21" t="s">
        <v>50</v>
      </c>
      <c r="I21">
        <f>VLOOKUP(H21,Listes!$E$2:$F$5,2,FALSE)+5%*G21*VLOOKUP(H21,Listes!$E$2:$F$5,2,FALSE)</f>
        <v>2185</v>
      </c>
    </row>
    <row r="22" spans="1:9" ht="12.75">
      <c r="A22" t="s">
        <v>44</v>
      </c>
      <c r="B22" t="s">
        <v>45</v>
      </c>
      <c r="C22" t="s">
        <v>41</v>
      </c>
      <c r="D22" t="s">
        <v>1</v>
      </c>
      <c r="E22" s="1">
        <v>30476</v>
      </c>
      <c r="F22" s="2">
        <f ca="1" t="shared" si="0"/>
        <v>35</v>
      </c>
      <c r="G22">
        <f t="shared" si="1"/>
        <v>2</v>
      </c>
      <c r="H22" t="s">
        <v>50</v>
      </c>
      <c r="I22">
        <f>VLOOKUP(H22,Listes!$E$2:$F$5,2,FALSE)+5%*G22*VLOOKUP(H22,Listes!$E$2:$F$5,2,FALSE)</f>
        <v>2090</v>
      </c>
    </row>
    <row r="23" spans="1:9" ht="12.75">
      <c r="A23" t="s">
        <v>103</v>
      </c>
      <c r="B23" s="12" t="s">
        <v>102</v>
      </c>
      <c r="C23" s="12" t="s">
        <v>43</v>
      </c>
      <c r="D23" s="12" t="s">
        <v>2</v>
      </c>
      <c r="E23" s="1">
        <v>34856</v>
      </c>
      <c r="F23" s="2">
        <f ca="1" t="shared" si="0"/>
        <v>23</v>
      </c>
      <c r="G23">
        <f t="shared" si="1"/>
        <v>0</v>
      </c>
      <c r="H23" t="s">
        <v>50</v>
      </c>
      <c r="I23">
        <f>VLOOKUP(H23,Listes!$E$2:$F$5,2,FALSE)+5%*G23*VLOOKUP(H23,Listes!$E$2:$F$5,2,FALSE)</f>
        <v>1900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4" width="7.57421875" style="0" customWidth="1"/>
    <col min="5" max="6" width="11.57421875" style="0" customWidth="1"/>
    <col min="7" max="7" width="11.57421875" style="0" bestFit="1" customWidth="1"/>
    <col min="8" max="8" width="13.28125" style="0" customWidth="1"/>
    <col min="13" max="13" width="14.57421875" style="0" customWidth="1"/>
    <col min="14" max="14" width="6.8515625" style="0" customWidth="1"/>
  </cols>
  <sheetData>
    <row r="1" ht="12.75">
      <c r="A1" s="7" t="s">
        <v>91</v>
      </c>
    </row>
    <row r="2" ht="12.75">
      <c r="A2" s="7"/>
    </row>
    <row r="3" spans="1:13" ht="12.75">
      <c r="A3" s="8" t="s">
        <v>92</v>
      </c>
      <c r="H3" s="8" t="s">
        <v>93</v>
      </c>
      <c r="M3" s="8" t="s">
        <v>95</v>
      </c>
    </row>
    <row r="4" ht="12.75">
      <c r="A4" s="7"/>
    </row>
    <row r="5" spans="1:13" ht="12.75">
      <c r="A5" s="39" t="s">
        <v>104</v>
      </c>
      <c r="H5" s="40" t="s">
        <v>104</v>
      </c>
      <c r="M5" s="40" t="s">
        <v>104</v>
      </c>
    </row>
    <row r="7" spans="13:14" ht="12.75">
      <c r="M7" s="12" t="s">
        <v>40</v>
      </c>
      <c r="N7" s="12" t="s">
        <v>41</v>
      </c>
    </row>
    <row r="8" spans="2:11" ht="12.75">
      <c r="B8" s="15" t="s">
        <v>107</v>
      </c>
      <c r="C8" s="16" t="s">
        <v>40</v>
      </c>
      <c r="D8" s="17"/>
      <c r="E8" s="18"/>
      <c r="F8" s="19"/>
      <c r="G8" s="19"/>
      <c r="H8" s="15" t="s">
        <v>108</v>
      </c>
      <c r="I8" s="20"/>
      <c r="K8" s="19"/>
    </row>
    <row r="9" spans="2:14" ht="12.75">
      <c r="B9" s="16" t="s">
        <v>46</v>
      </c>
      <c r="C9" s="16" t="s">
        <v>43</v>
      </c>
      <c r="D9" s="21" t="s">
        <v>41</v>
      </c>
      <c r="E9" s="20" t="s">
        <v>100</v>
      </c>
      <c r="F9" s="19"/>
      <c r="G9" s="19"/>
      <c r="H9" s="16" t="s">
        <v>46</v>
      </c>
      <c r="I9" s="20" t="s">
        <v>101</v>
      </c>
      <c r="K9" s="19"/>
      <c r="M9" s="15" t="s">
        <v>107</v>
      </c>
      <c r="N9" s="20"/>
    </row>
    <row r="10" spans="2:14" ht="12.75">
      <c r="B10" s="16" t="s">
        <v>48</v>
      </c>
      <c r="C10" s="22">
        <v>1</v>
      </c>
      <c r="D10" s="23">
        <v>2</v>
      </c>
      <c r="E10" s="24">
        <v>3</v>
      </c>
      <c r="F10" s="25"/>
      <c r="G10" s="25"/>
      <c r="H10" s="16" t="s">
        <v>48</v>
      </c>
      <c r="I10" s="26">
        <v>2750</v>
      </c>
      <c r="K10" s="38"/>
      <c r="M10" s="16" t="s">
        <v>53</v>
      </c>
      <c r="N10" s="20" t="s">
        <v>101</v>
      </c>
    </row>
    <row r="11" spans="2:14" ht="12.75">
      <c r="B11" s="27" t="s">
        <v>50</v>
      </c>
      <c r="C11" s="28"/>
      <c r="D11" s="2">
        <v>6</v>
      </c>
      <c r="E11" s="29">
        <v>6</v>
      </c>
      <c r="F11" s="25"/>
      <c r="G11" s="25"/>
      <c r="H11" s="27" t="s">
        <v>50</v>
      </c>
      <c r="I11" s="30">
        <v>2121.6666666666665</v>
      </c>
      <c r="K11" s="38"/>
      <c r="M11" s="31" t="s">
        <v>109</v>
      </c>
      <c r="N11" s="24">
        <v>4</v>
      </c>
    </row>
    <row r="12" spans="2:14" ht="12.75">
      <c r="B12" s="27" t="s">
        <v>49</v>
      </c>
      <c r="C12" s="28">
        <v>1</v>
      </c>
      <c r="D12" s="2">
        <v>8</v>
      </c>
      <c r="E12" s="29">
        <v>9</v>
      </c>
      <c r="F12" s="25"/>
      <c r="G12" s="25"/>
      <c r="H12" s="27" t="s">
        <v>49</v>
      </c>
      <c r="I12" s="30">
        <v>1804.4444444444443</v>
      </c>
      <c r="K12" s="38"/>
      <c r="M12" s="32" t="s">
        <v>110</v>
      </c>
      <c r="N12" s="29">
        <v>3</v>
      </c>
    </row>
    <row r="13" spans="2:14" ht="12.75">
      <c r="B13" s="27" t="s">
        <v>47</v>
      </c>
      <c r="C13" s="28">
        <v>3</v>
      </c>
      <c r="D13" s="2"/>
      <c r="E13" s="29">
        <v>3</v>
      </c>
      <c r="F13" s="25"/>
      <c r="G13" s="25"/>
      <c r="H13" s="27" t="s">
        <v>47</v>
      </c>
      <c r="I13" s="30">
        <v>1870</v>
      </c>
      <c r="K13" s="38"/>
      <c r="M13" s="32" t="s">
        <v>111</v>
      </c>
      <c r="N13" s="29">
        <v>6</v>
      </c>
    </row>
    <row r="14" spans="2:14" ht="12.75">
      <c r="B14" s="33" t="s">
        <v>100</v>
      </c>
      <c r="C14" s="34">
        <v>5</v>
      </c>
      <c r="D14" s="35">
        <v>16</v>
      </c>
      <c r="E14" s="36">
        <v>21</v>
      </c>
      <c r="F14" s="25"/>
      <c r="G14" s="25"/>
      <c r="H14" s="33" t="s">
        <v>100</v>
      </c>
      <c r="I14" s="37">
        <v>2039.5238095238096</v>
      </c>
      <c r="K14" s="38"/>
      <c r="M14" s="32" t="s">
        <v>112</v>
      </c>
      <c r="N14" s="29">
        <v>2</v>
      </c>
    </row>
    <row r="15" spans="13:14" ht="12.75">
      <c r="M15" s="32" t="s">
        <v>113</v>
      </c>
      <c r="N15" s="29">
        <v>1</v>
      </c>
    </row>
    <row r="16" spans="13:14" ht="12.75">
      <c r="M16" s="33" t="s">
        <v>100</v>
      </c>
      <c r="N16" s="36">
        <f>SUM(N11:N15)</f>
        <v>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28125" style="0" bestFit="1" customWidth="1"/>
    <col min="3" max="3" width="22.00390625" style="0" customWidth="1"/>
    <col min="4" max="4" width="10.421875" style="0" customWidth="1"/>
    <col min="5" max="5" width="16.57421875" style="0" bestFit="1" customWidth="1"/>
    <col min="6" max="6" width="13.57421875" style="0" customWidth="1"/>
    <col min="7" max="7" width="8.57421875" style="0" bestFit="1" customWidth="1"/>
    <col min="8" max="8" width="11.00390625" style="0" bestFit="1" customWidth="1"/>
    <col min="9" max="9" width="11.57421875" style="0" customWidth="1"/>
  </cols>
  <sheetData>
    <row r="1" ht="12.75">
      <c r="A1" s="7" t="s">
        <v>68</v>
      </c>
    </row>
    <row r="2" ht="12.75">
      <c r="A2" s="7" t="s">
        <v>67</v>
      </c>
    </row>
    <row r="3" ht="12.75">
      <c r="A3" s="7"/>
    </row>
    <row r="4" ht="12.75">
      <c r="A4" s="7" t="s">
        <v>80</v>
      </c>
    </row>
    <row r="5" ht="12.75">
      <c r="A5" s="7" t="s">
        <v>96</v>
      </c>
    </row>
    <row r="6" ht="12.75">
      <c r="A6" s="7"/>
    </row>
    <row r="7" ht="12.75">
      <c r="A7" s="7" t="s">
        <v>71</v>
      </c>
    </row>
    <row r="8" ht="12.75">
      <c r="A8" s="8" t="s">
        <v>72</v>
      </c>
    </row>
    <row r="9" ht="12.75">
      <c r="A9" s="8"/>
    </row>
    <row r="10" ht="12.75">
      <c r="A10" s="7" t="s">
        <v>73</v>
      </c>
    </row>
    <row r="11" ht="12.75">
      <c r="A11" s="8" t="s">
        <v>74</v>
      </c>
    </row>
    <row r="14" spans="1:10" ht="12.75">
      <c r="A14" t="s">
        <v>4</v>
      </c>
      <c r="B14" t="s">
        <v>36</v>
      </c>
      <c r="C14" s="12" t="s">
        <v>98</v>
      </c>
      <c r="D14" t="s">
        <v>40</v>
      </c>
      <c r="E14" t="s">
        <v>0</v>
      </c>
      <c r="F14" t="s">
        <v>37</v>
      </c>
      <c r="G14" t="s">
        <v>53</v>
      </c>
      <c r="H14" t="s">
        <v>54</v>
      </c>
      <c r="I14" t="s">
        <v>46</v>
      </c>
      <c r="J14" t="s">
        <v>51</v>
      </c>
    </row>
    <row r="15" spans="1:11" ht="12.75">
      <c r="A15" t="s">
        <v>5</v>
      </c>
      <c r="B15" t="s">
        <v>6</v>
      </c>
      <c r="C15" t="str">
        <f>B15&amp;" "&amp;A15</f>
        <v>Alonso Bistrot</v>
      </c>
      <c r="D15" t="s">
        <v>41</v>
      </c>
      <c r="E15" t="s">
        <v>1</v>
      </c>
      <c r="F15" s="1">
        <v>24124</v>
      </c>
      <c r="G15" s="2"/>
      <c r="H15" s="2"/>
      <c r="I15" t="s">
        <v>50</v>
      </c>
      <c r="K15" s="3"/>
    </row>
    <row r="16" spans="1:11" ht="12.75">
      <c r="A16" t="s">
        <v>7</v>
      </c>
      <c r="B16" t="s">
        <v>8</v>
      </c>
      <c r="C16" t="str">
        <f aca="true" t="shared" si="0" ref="C16:C35">B16&amp;" "&amp;A16</f>
        <v>Jo Bijoba</v>
      </c>
      <c r="D16" t="s">
        <v>41</v>
      </c>
      <c r="E16" t="s">
        <v>1</v>
      </c>
      <c r="F16" s="1">
        <v>29295</v>
      </c>
      <c r="G16" s="2"/>
      <c r="H16" s="2"/>
      <c r="I16" t="s">
        <v>48</v>
      </c>
      <c r="K16" s="4"/>
    </row>
    <row r="17" spans="1:11" ht="12.75">
      <c r="A17" t="s">
        <v>9</v>
      </c>
      <c r="B17" t="s">
        <v>10</v>
      </c>
      <c r="C17" t="str">
        <f t="shared" si="0"/>
        <v>Harry Covert</v>
      </c>
      <c r="D17" t="s">
        <v>41</v>
      </c>
      <c r="E17" t="s">
        <v>3</v>
      </c>
      <c r="F17" s="1">
        <v>15382</v>
      </c>
      <c r="G17" s="2"/>
      <c r="H17" s="2"/>
      <c r="I17" t="s">
        <v>49</v>
      </c>
      <c r="K17" s="5"/>
    </row>
    <row r="18" spans="1:9" ht="12.75">
      <c r="A18" t="s">
        <v>11</v>
      </c>
      <c r="B18" t="s">
        <v>42</v>
      </c>
      <c r="C18" t="str">
        <f t="shared" si="0"/>
        <v>Laury Culaire</v>
      </c>
      <c r="D18" t="s">
        <v>41</v>
      </c>
      <c r="E18" t="s">
        <v>1</v>
      </c>
      <c r="F18" s="1">
        <v>23867</v>
      </c>
      <c r="G18" s="2"/>
      <c r="H18" s="2"/>
      <c r="I18" t="s">
        <v>49</v>
      </c>
    </row>
    <row r="19" spans="1:9" ht="12.75">
      <c r="A19" t="s">
        <v>12</v>
      </c>
      <c r="B19" t="s">
        <v>13</v>
      </c>
      <c r="C19" t="str">
        <f t="shared" si="0"/>
        <v>John Deuf</v>
      </c>
      <c r="D19" t="s">
        <v>41</v>
      </c>
      <c r="E19" t="s">
        <v>2</v>
      </c>
      <c r="F19" s="1">
        <v>23262</v>
      </c>
      <c r="G19" s="2"/>
      <c r="H19" s="2"/>
      <c r="I19" t="s">
        <v>50</v>
      </c>
    </row>
    <row r="20" spans="1:9" ht="12.75">
      <c r="A20" t="s">
        <v>14</v>
      </c>
      <c r="B20" t="s">
        <v>15</v>
      </c>
      <c r="C20" t="str">
        <f t="shared" si="0"/>
        <v>Jean Foupasune</v>
      </c>
      <c r="D20" t="s">
        <v>41</v>
      </c>
      <c r="E20" t="s">
        <v>2</v>
      </c>
      <c r="F20" s="1">
        <v>27613</v>
      </c>
      <c r="G20" s="2"/>
      <c r="H20" s="2"/>
      <c r="I20" t="s">
        <v>49</v>
      </c>
    </row>
    <row r="21" spans="1:9" ht="12.75">
      <c r="A21" t="s">
        <v>16</v>
      </c>
      <c r="B21" t="s">
        <v>17</v>
      </c>
      <c r="C21" t="str">
        <f t="shared" si="0"/>
        <v>Oussama Lairbon</v>
      </c>
      <c r="D21" t="s">
        <v>41</v>
      </c>
      <c r="E21" t="s">
        <v>1</v>
      </c>
      <c r="F21" s="1">
        <v>30355</v>
      </c>
      <c r="G21" s="2"/>
      <c r="H21" s="2"/>
      <c r="I21" t="s">
        <v>49</v>
      </c>
    </row>
    <row r="22" spans="1:9" ht="12.75">
      <c r="A22" t="s">
        <v>18</v>
      </c>
      <c r="B22" t="s">
        <v>19</v>
      </c>
      <c r="C22" t="str">
        <f t="shared" si="0"/>
        <v>Gérard Menvussa</v>
      </c>
      <c r="D22" t="s">
        <v>41</v>
      </c>
      <c r="E22" t="s">
        <v>2</v>
      </c>
      <c r="F22" s="1">
        <v>25906</v>
      </c>
      <c r="G22" s="2"/>
      <c r="H22" s="2"/>
      <c r="I22" t="s">
        <v>50</v>
      </c>
    </row>
    <row r="23" spans="1:9" ht="12.75">
      <c r="A23" t="s">
        <v>57</v>
      </c>
      <c r="B23" t="s">
        <v>58</v>
      </c>
      <c r="C23" t="str">
        <f t="shared" si="0"/>
        <v>Starsky Lalalalalalala</v>
      </c>
      <c r="D23" t="s">
        <v>41</v>
      </c>
      <c r="E23" t="s">
        <v>2</v>
      </c>
      <c r="F23" s="1">
        <v>20278</v>
      </c>
      <c r="G23" s="2"/>
      <c r="H23" s="2"/>
      <c r="I23" t="s">
        <v>49</v>
      </c>
    </row>
    <row r="24" spans="1:9" ht="12.75">
      <c r="A24" t="s">
        <v>57</v>
      </c>
      <c r="B24" t="s">
        <v>59</v>
      </c>
      <c r="C24" t="str">
        <f t="shared" si="0"/>
        <v>Hutch Lalalalalalala</v>
      </c>
      <c r="D24" t="s">
        <v>41</v>
      </c>
      <c r="E24" t="s">
        <v>3</v>
      </c>
      <c r="F24" s="1">
        <v>19274</v>
      </c>
      <c r="G24" s="2"/>
      <c r="H24" s="2"/>
      <c r="I24" t="s">
        <v>48</v>
      </c>
    </row>
    <row r="25" spans="1:9" ht="12.75">
      <c r="A25" t="s">
        <v>56</v>
      </c>
      <c r="B25" t="s">
        <v>20</v>
      </c>
      <c r="C25" t="str">
        <f t="shared" si="0"/>
        <v>Djamila Cléssoulaporte</v>
      </c>
      <c r="D25" t="s">
        <v>43</v>
      </c>
      <c r="E25" t="s">
        <v>1</v>
      </c>
      <c r="F25" s="1">
        <v>21800</v>
      </c>
      <c r="G25" s="2"/>
      <c r="H25" s="2"/>
      <c r="I25" t="s">
        <v>49</v>
      </c>
    </row>
    <row r="26" spans="1:9" ht="12.75">
      <c r="A26" t="s">
        <v>21</v>
      </c>
      <c r="B26" t="s">
        <v>22</v>
      </c>
      <c r="C26" t="str">
        <f t="shared" si="0"/>
        <v>Marion Noux</v>
      </c>
      <c r="D26" t="s">
        <v>43</v>
      </c>
      <c r="E26" t="s">
        <v>3</v>
      </c>
      <c r="F26" s="1">
        <v>28854</v>
      </c>
      <c r="G26" s="2"/>
      <c r="H26" s="2"/>
      <c r="I26" t="s">
        <v>47</v>
      </c>
    </row>
    <row r="27" spans="1:9" ht="12.75">
      <c r="A27" t="s">
        <v>23</v>
      </c>
      <c r="B27" t="s">
        <v>24</v>
      </c>
      <c r="C27" t="str">
        <f t="shared" si="0"/>
        <v>Jacques Ouzi</v>
      </c>
      <c r="D27" t="s">
        <v>41</v>
      </c>
      <c r="E27" t="s">
        <v>2</v>
      </c>
      <c r="F27" s="1">
        <v>25262</v>
      </c>
      <c r="G27" s="2"/>
      <c r="H27" s="2"/>
      <c r="I27" t="s">
        <v>49</v>
      </c>
    </row>
    <row r="28" spans="1:9" ht="12.75">
      <c r="A28" t="s">
        <v>25</v>
      </c>
      <c r="B28" t="s">
        <v>26</v>
      </c>
      <c r="C28" t="str">
        <f t="shared" si="0"/>
        <v>Sophie Stiké</v>
      </c>
      <c r="D28" t="s">
        <v>43</v>
      </c>
      <c r="E28" t="s">
        <v>3</v>
      </c>
      <c r="F28" s="1">
        <v>21644</v>
      </c>
      <c r="G28" s="2"/>
      <c r="H28" s="2"/>
      <c r="I28" t="s">
        <v>47</v>
      </c>
    </row>
    <row r="29" spans="1:9" ht="12.75">
      <c r="A29" t="s">
        <v>27</v>
      </c>
      <c r="B29" t="s">
        <v>28</v>
      </c>
      <c r="C29" t="str">
        <f t="shared" si="0"/>
        <v>Guy Tare</v>
      </c>
      <c r="D29" t="s">
        <v>41</v>
      </c>
      <c r="E29" t="s">
        <v>3</v>
      </c>
      <c r="F29" s="1">
        <v>22135</v>
      </c>
      <c r="G29" s="2"/>
      <c r="H29" s="2"/>
      <c r="I29" t="s">
        <v>50</v>
      </c>
    </row>
    <row r="30" spans="1:9" ht="12.75">
      <c r="A30" t="s">
        <v>29</v>
      </c>
      <c r="B30" t="s">
        <v>30</v>
      </c>
      <c r="C30" t="str">
        <f t="shared" si="0"/>
        <v>Aude Vaisselle</v>
      </c>
      <c r="D30" t="s">
        <v>43</v>
      </c>
      <c r="E30" t="s">
        <v>1</v>
      </c>
      <c r="F30" s="1">
        <v>24264</v>
      </c>
      <c r="G30" s="2"/>
      <c r="H30" s="2"/>
      <c r="I30" t="s">
        <v>47</v>
      </c>
    </row>
    <row r="31" spans="1:9" ht="12.75">
      <c r="A31" t="s">
        <v>55</v>
      </c>
      <c r="B31" t="s">
        <v>31</v>
      </c>
      <c r="C31" t="str">
        <f t="shared" si="0"/>
        <v>Mélanie Zetofrais</v>
      </c>
      <c r="D31" t="s">
        <v>43</v>
      </c>
      <c r="E31" t="s">
        <v>2</v>
      </c>
      <c r="F31" s="1">
        <v>28819</v>
      </c>
      <c r="G31" s="2"/>
      <c r="H31" s="2"/>
      <c r="I31" t="s">
        <v>48</v>
      </c>
    </row>
    <row r="32" spans="1:9" ht="12.75">
      <c r="A32" t="s">
        <v>32</v>
      </c>
      <c r="B32" t="s">
        <v>33</v>
      </c>
      <c r="C32" t="str">
        <f t="shared" si="0"/>
        <v>Sasha Touille</v>
      </c>
      <c r="D32" t="s">
        <v>41</v>
      </c>
      <c r="E32" t="s">
        <v>2</v>
      </c>
      <c r="F32" s="1">
        <v>30254</v>
      </c>
      <c r="G32" s="2"/>
      <c r="H32" s="2"/>
      <c r="I32" t="s">
        <v>49</v>
      </c>
    </row>
    <row r="33" spans="1:9" ht="12.75">
      <c r="A33" t="s">
        <v>34</v>
      </c>
      <c r="B33" t="s">
        <v>35</v>
      </c>
      <c r="C33" t="str">
        <f t="shared" si="0"/>
        <v>Alain Proviste</v>
      </c>
      <c r="D33" t="s">
        <v>41</v>
      </c>
      <c r="E33" t="s">
        <v>1</v>
      </c>
      <c r="F33" s="1">
        <v>21802</v>
      </c>
      <c r="G33" s="2"/>
      <c r="H33" s="2"/>
      <c r="I33" t="s">
        <v>49</v>
      </c>
    </row>
    <row r="34" spans="1:9" ht="12.75">
      <c r="A34" t="s">
        <v>38</v>
      </c>
      <c r="B34" t="s">
        <v>39</v>
      </c>
      <c r="C34" t="str">
        <f t="shared" si="0"/>
        <v>Firmin Peulaporte</v>
      </c>
      <c r="D34" t="s">
        <v>41</v>
      </c>
      <c r="E34" t="s">
        <v>3</v>
      </c>
      <c r="F34" s="1">
        <v>23924</v>
      </c>
      <c r="G34" s="2"/>
      <c r="H34" s="2"/>
      <c r="I34" t="s">
        <v>50</v>
      </c>
    </row>
    <row r="35" spans="1:9" ht="12.75">
      <c r="A35" t="s">
        <v>44</v>
      </c>
      <c r="B35" t="s">
        <v>45</v>
      </c>
      <c r="C35" t="str">
        <f t="shared" si="0"/>
        <v>Jérémy Unetitlaine</v>
      </c>
      <c r="D35" t="s">
        <v>41</v>
      </c>
      <c r="E35" t="s">
        <v>1</v>
      </c>
      <c r="F35" s="1">
        <v>30476</v>
      </c>
      <c r="G35" s="2"/>
      <c r="H35" s="2"/>
      <c r="I35" t="s">
        <v>50</v>
      </c>
    </row>
    <row r="39" ht="12.75">
      <c r="D39" s="2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5.140625" style="0" customWidth="1"/>
    <col min="3" max="3" width="17.28125" style="0" hidden="1" customWidth="1"/>
    <col min="4" max="4" width="0" style="0" hidden="1" customWidth="1"/>
    <col min="5" max="5" width="4.8515625" style="0" customWidth="1"/>
    <col min="8" max="8" width="16.8515625" style="0" customWidth="1"/>
    <col min="9" max="9" width="5.7109375" style="0" customWidth="1"/>
  </cols>
  <sheetData>
    <row r="1" ht="12.75">
      <c r="A1" s="7" t="s">
        <v>75</v>
      </c>
    </row>
    <row r="2" ht="12.75">
      <c r="A2" s="7" t="s">
        <v>77</v>
      </c>
    </row>
    <row r="3" ht="12.75">
      <c r="A3" s="7"/>
    </row>
    <row r="4" ht="12.75">
      <c r="A4" s="7" t="s">
        <v>78</v>
      </c>
    </row>
    <row r="5" ht="12.75">
      <c r="A5" s="7"/>
    </row>
    <row r="6" ht="12.75">
      <c r="A6" s="7" t="s">
        <v>79</v>
      </c>
    </row>
    <row r="9" spans="1:3" ht="12.75">
      <c r="A9" s="9" t="s">
        <v>76</v>
      </c>
      <c r="B9" s="12" t="s">
        <v>97</v>
      </c>
      <c r="C9" s="12" t="s">
        <v>99</v>
      </c>
    </row>
    <row r="10" spans="2:4" ht="12.75">
      <c r="B10" s="1"/>
      <c r="C10" t="e">
        <f>MATCH(A10,'Base de données'!C:C,0)</f>
        <v>#N/A</v>
      </c>
      <c r="D10" s="1" t="e">
        <f>INDEX('Base de données'!F:F,C10)</f>
        <v>#N/A</v>
      </c>
    </row>
    <row r="11" spans="2:4" ht="12.75">
      <c r="B11" s="1"/>
      <c r="C11" t="e">
        <f>MATCH(A11,'Base de données'!C:C,0)</f>
        <v>#N/A</v>
      </c>
      <c r="D11" s="1" t="e">
        <f>INDEX('Base de données'!F:F,C11)</f>
        <v>#N/A</v>
      </c>
    </row>
    <row r="12" spans="2:4" ht="12.75">
      <c r="B12" s="1"/>
      <c r="C12" t="e">
        <f>MATCH(A12,'Base de données'!C:C,0)</f>
        <v>#N/A</v>
      </c>
      <c r="D12" s="1" t="e">
        <f>INDEX('Base de données'!F:F,C12)</f>
        <v>#N/A</v>
      </c>
    </row>
    <row r="13" spans="2:4" ht="12.75">
      <c r="B13" s="1"/>
      <c r="C13" t="e">
        <f>MATCH(A13,'Base de données'!C:C,0)</f>
        <v>#N/A</v>
      </c>
      <c r="D13" s="1" t="e">
        <f>INDEX('Base de données'!F:F,C13)</f>
        <v>#N/A</v>
      </c>
    </row>
    <row r="14" spans="2:4" ht="12.75">
      <c r="B14" s="1"/>
      <c r="C14" t="e">
        <f>MATCH(A14,'Base de données'!C:C,0)</f>
        <v>#N/A</v>
      </c>
      <c r="D14" s="1" t="e">
        <f>INDEX('Base de données'!F:F,C14)</f>
        <v>#N/A</v>
      </c>
    </row>
    <row r="15" spans="2:4" ht="12.75">
      <c r="B15" s="1"/>
      <c r="C15" t="e">
        <f>MATCH(A15,'Base de données'!C:C,0)</f>
        <v>#N/A</v>
      </c>
      <c r="D15" s="1" t="e">
        <f>INDEX('Base de données'!F:F,C15)</f>
        <v>#N/A</v>
      </c>
    </row>
    <row r="16" spans="2:4" ht="12.75">
      <c r="B16" s="1"/>
      <c r="C16" t="e">
        <f>MATCH(A16,'Base de données'!C:C,0)</f>
        <v>#N/A</v>
      </c>
      <c r="D16" s="1" t="e">
        <f>INDEX('Base de données'!F:F,C16)</f>
        <v>#N/A</v>
      </c>
    </row>
    <row r="17" spans="2:4" ht="12.75">
      <c r="B17" s="1"/>
      <c r="C17" t="e">
        <f>MATCH(A17,'Base de données'!C:C,0)</f>
        <v>#N/A</v>
      </c>
      <c r="D17" s="1" t="e">
        <f>INDEX('Base de données'!F:F,C17)</f>
        <v>#N/A</v>
      </c>
    </row>
    <row r="18" spans="2:4" ht="12.75">
      <c r="B18" s="1"/>
      <c r="C18" t="e">
        <f>MATCH(A18,'Base de données'!C:C,0)</f>
        <v>#N/A</v>
      </c>
      <c r="D18" s="1" t="e">
        <f>INDEX('Base de données'!F:F,C18)</f>
        <v>#N/A</v>
      </c>
    </row>
    <row r="19" spans="2:4" ht="12.75">
      <c r="B19" s="1"/>
      <c r="C19" t="e">
        <f>MATCH(A19,'Base de données'!C:C,0)</f>
        <v>#N/A</v>
      </c>
      <c r="D19" s="1" t="e">
        <f>INDEX('Base de données'!F:F,C19)</f>
        <v>#N/A</v>
      </c>
    </row>
    <row r="20" spans="2:4" ht="12.75">
      <c r="B20" s="1"/>
      <c r="C20" t="e">
        <f>MATCH(A20,'Base de données'!C:C,0)</f>
        <v>#N/A</v>
      </c>
      <c r="D20" s="1" t="e">
        <f>INDEX('Base de données'!F:F,C20)</f>
        <v>#N/A</v>
      </c>
    </row>
    <row r="21" spans="2:4" ht="12.75">
      <c r="B21" s="1"/>
      <c r="C21" t="e">
        <f>MATCH(A21,'Base de données'!C:C,0)</f>
        <v>#N/A</v>
      </c>
      <c r="D21" s="1" t="e">
        <f>INDEX('Base de données'!F:F,C21)</f>
        <v>#N/A</v>
      </c>
    </row>
    <row r="22" spans="2:4" ht="12.75">
      <c r="B22" s="1"/>
      <c r="C22" t="e">
        <f>MATCH(A22,'Base de données'!C:C,0)</f>
        <v>#N/A</v>
      </c>
      <c r="D22" s="1" t="e">
        <f>INDEX('Base de données'!F:F,C22)</f>
        <v>#N/A</v>
      </c>
    </row>
    <row r="23" spans="2:4" ht="12.75">
      <c r="B23" s="1"/>
      <c r="C23" t="e">
        <f>MATCH(A23,'Base de données'!C:C,0)</f>
        <v>#N/A</v>
      </c>
      <c r="D23" s="1" t="e">
        <f>INDEX('Base de données'!F:F,C23)</f>
        <v>#N/A</v>
      </c>
    </row>
    <row r="24" spans="2:4" ht="12.75">
      <c r="B24" s="1"/>
      <c r="C24" t="e">
        <f>MATCH(A24,'Base de données'!C:C,0)</f>
        <v>#N/A</v>
      </c>
      <c r="D24" s="1" t="e">
        <f>INDEX('Base de données'!F:F,C24)</f>
        <v>#N/A</v>
      </c>
    </row>
    <row r="25" spans="2:4" ht="12.75">
      <c r="B25" s="1"/>
      <c r="C25" t="e">
        <f>MATCH(A25,'Base de données'!C:C,0)</f>
        <v>#N/A</v>
      </c>
      <c r="D25" s="1" t="e">
        <f>INDEX('Base de données'!F:F,C25)</f>
        <v>#N/A</v>
      </c>
    </row>
    <row r="26" spans="2:4" ht="12.75">
      <c r="B26" s="1"/>
      <c r="C26" t="e">
        <f>MATCH(A26,'Base de données'!C:C,0)</f>
        <v>#N/A</v>
      </c>
      <c r="D26" s="1" t="e">
        <f>INDEX('Base de données'!F:F,C26)</f>
        <v>#N/A</v>
      </c>
    </row>
    <row r="27" spans="2:4" ht="12.75">
      <c r="B27" s="1"/>
      <c r="C27" t="e">
        <f>MATCH(A27,'Base de données'!C:C,0)</f>
        <v>#N/A</v>
      </c>
      <c r="D27" s="1" t="e">
        <f>INDEX('Base de données'!F:F,C27)</f>
        <v>#N/A</v>
      </c>
    </row>
    <row r="28" spans="2:4" ht="12.75">
      <c r="B28" s="1"/>
      <c r="C28" t="e">
        <f>MATCH(A28,'Base de données'!C:C,0)</f>
        <v>#N/A</v>
      </c>
      <c r="D28" s="1" t="e">
        <f>INDEX('Base de données'!F:F,C28)</f>
        <v>#N/A</v>
      </c>
    </row>
    <row r="29" spans="2:4" ht="12.75">
      <c r="B29" s="1"/>
      <c r="C29" t="e">
        <f>MATCH(A29,'Base de données'!C:C,0)</f>
        <v>#N/A</v>
      </c>
      <c r="D29" s="1" t="e">
        <f>INDEX('Base de données'!F:F,C29)</f>
        <v>#N/A</v>
      </c>
    </row>
    <row r="30" spans="2:4" ht="12.75">
      <c r="B30" s="1"/>
      <c r="C30" t="e">
        <f>MATCH(A30,'Base de données'!C:C,0)</f>
        <v>#N/A</v>
      </c>
      <c r="D30" s="1" t="e">
        <f>INDEX('Base de données'!F:F,C30)</f>
        <v>#N/A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" sqref="A2"/>
    </sheetView>
  </sheetViews>
  <sheetFormatPr defaultColWidth="11.421875" defaultRowHeight="12.75"/>
  <cols>
    <col min="5" max="5" width="10.28125" style="0" customWidth="1"/>
    <col min="6" max="6" width="17.421875" style="0" customWidth="1"/>
  </cols>
  <sheetData>
    <row r="1" ht="12.75">
      <c r="A1" s="7" t="s">
        <v>82</v>
      </c>
    </row>
    <row r="2" ht="12.75">
      <c r="A2" s="7" t="s">
        <v>83</v>
      </c>
    </row>
    <row r="4" spans="1:6" ht="12.75">
      <c r="A4" s="9" t="s">
        <v>81</v>
      </c>
      <c r="D4" t="s">
        <v>53</v>
      </c>
      <c r="E4" t="s">
        <v>69</v>
      </c>
      <c r="F4" t="s">
        <v>70</v>
      </c>
    </row>
    <row r="5" ht="12.75">
      <c r="D5">
        <v>44</v>
      </c>
    </row>
    <row r="6" spans="1:8" ht="12.75">
      <c r="A6" t="s">
        <v>60</v>
      </c>
      <c r="B6" t="s">
        <v>54</v>
      </c>
      <c r="D6">
        <v>30</v>
      </c>
      <c r="H6" s="12"/>
    </row>
    <row r="7" spans="1:8" ht="12.75">
      <c r="A7" t="s">
        <v>61</v>
      </c>
      <c r="B7">
        <v>0</v>
      </c>
      <c r="D7">
        <v>68</v>
      </c>
      <c r="H7" s="12"/>
    </row>
    <row r="8" spans="1:8" ht="12.75">
      <c r="A8" t="s">
        <v>62</v>
      </c>
      <c r="B8">
        <v>1</v>
      </c>
      <c r="D8">
        <v>45</v>
      </c>
      <c r="H8" s="12"/>
    </row>
    <row r="9" spans="1:8" ht="12.75">
      <c r="A9" t="s">
        <v>63</v>
      </c>
      <c r="B9">
        <v>2</v>
      </c>
      <c r="D9">
        <v>47</v>
      </c>
      <c r="H9" s="12"/>
    </row>
    <row r="10" spans="1:8" ht="12.75">
      <c r="A10" t="s">
        <v>64</v>
      </c>
      <c r="B10">
        <v>3</v>
      </c>
      <c r="D10">
        <v>35</v>
      </c>
      <c r="H10" s="12"/>
    </row>
    <row r="11" spans="1:8" ht="12.75">
      <c r="A11" t="s">
        <v>65</v>
      </c>
      <c r="B11">
        <v>4</v>
      </c>
      <c r="D11">
        <v>27</v>
      </c>
      <c r="H11" s="12"/>
    </row>
    <row r="12" spans="4:8" ht="12.75">
      <c r="D12">
        <v>40</v>
      </c>
      <c r="H12" s="12"/>
    </row>
    <row r="13" spans="4:8" ht="12.75">
      <c r="D13">
        <v>55</v>
      </c>
      <c r="H13" s="12"/>
    </row>
    <row r="14" spans="4:8" ht="12.75">
      <c r="D14">
        <v>58</v>
      </c>
      <c r="H14" s="12"/>
    </row>
    <row r="15" ht="12.75">
      <c r="D15">
        <v>51</v>
      </c>
    </row>
    <row r="16" ht="12.75">
      <c r="D16">
        <v>31</v>
      </c>
    </row>
    <row r="17" ht="12.75">
      <c r="D17">
        <v>41</v>
      </c>
    </row>
    <row r="18" ht="12.75">
      <c r="D18">
        <v>51</v>
      </c>
    </row>
    <row r="19" ht="12.75">
      <c r="D19">
        <v>50</v>
      </c>
    </row>
    <row r="20" ht="12.75">
      <c r="D20">
        <v>44</v>
      </c>
    </row>
    <row r="21" ht="12.75">
      <c r="D21">
        <v>32</v>
      </c>
    </row>
    <row r="22" ht="12.75">
      <c r="D22">
        <v>28</v>
      </c>
    </row>
    <row r="23" ht="12.75">
      <c r="D23">
        <v>51</v>
      </c>
    </row>
    <row r="24" ht="12.75">
      <c r="D24">
        <v>45</v>
      </c>
    </row>
    <row r="25" ht="12.75">
      <c r="D25">
        <v>27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29" sqref="F29"/>
    </sheetView>
  </sheetViews>
  <sheetFormatPr defaultColWidth="11.421875" defaultRowHeight="12.75"/>
  <sheetData>
    <row r="1" ht="12.75">
      <c r="A1" s="7" t="s">
        <v>84</v>
      </c>
    </row>
    <row r="2" ht="12.75">
      <c r="A2" s="7" t="s">
        <v>85</v>
      </c>
    </row>
    <row r="5" spans="1:6" ht="12.75">
      <c r="A5" t="s">
        <v>4</v>
      </c>
      <c r="B5" t="s">
        <v>36</v>
      </c>
      <c r="C5" t="s">
        <v>40</v>
      </c>
      <c r="D5" t="s">
        <v>0</v>
      </c>
      <c r="E5" s="9" t="s">
        <v>86</v>
      </c>
      <c r="F5" s="9" t="s">
        <v>87</v>
      </c>
    </row>
    <row r="6" spans="1:4" ht="12.75">
      <c r="A6" t="s">
        <v>5</v>
      </c>
      <c r="B6" t="s">
        <v>6</v>
      </c>
      <c r="C6" t="s">
        <v>41</v>
      </c>
      <c r="D6" t="s">
        <v>1</v>
      </c>
    </row>
    <row r="7" spans="1:4" ht="12.75">
      <c r="A7" t="s">
        <v>7</v>
      </c>
      <c r="B7" t="s">
        <v>8</v>
      </c>
      <c r="C7" t="s">
        <v>41</v>
      </c>
      <c r="D7" t="s">
        <v>1</v>
      </c>
    </row>
    <row r="8" spans="1:4" ht="12.75">
      <c r="A8" t="s">
        <v>9</v>
      </c>
      <c r="B8" t="s">
        <v>10</v>
      </c>
      <c r="C8" t="s">
        <v>41</v>
      </c>
      <c r="D8" t="s">
        <v>3</v>
      </c>
    </row>
    <row r="9" spans="1:4" ht="12.75">
      <c r="A9" t="s">
        <v>11</v>
      </c>
      <c r="B9" t="s">
        <v>42</v>
      </c>
      <c r="C9" t="s">
        <v>41</v>
      </c>
      <c r="D9" t="s">
        <v>1</v>
      </c>
    </row>
    <row r="10" spans="1:4" ht="12.75">
      <c r="A10" t="s">
        <v>12</v>
      </c>
      <c r="B10" t="s">
        <v>13</v>
      </c>
      <c r="C10" t="s">
        <v>41</v>
      </c>
      <c r="D10" t="s">
        <v>2</v>
      </c>
    </row>
    <row r="11" spans="1:8" ht="12.75">
      <c r="A11" t="s">
        <v>14</v>
      </c>
      <c r="B11" t="s">
        <v>15</v>
      </c>
      <c r="C11" t="s">
        <v>41</v>
      </c>
      <c r="D11" t="s">
        <v>2</v>
      </c>
      <c r="H11" s="1"/>
    </row>
    <row r="12" spans="1:4" ht="12.75">
      <c r="A12" t="s">
        <v>16</v>
      </c>
      <c r="B12" t="s">
        <v>17</v>
      </c>
      <c r="C12" t="s">
        <v>41</v>
      </c>
      <c r="D12" t="s">
        <v>1</v>
      </c>
    </row>
    <row r="13" spans="1:4" ht="12.75">
      <c r="A13" t="s">
        <v>18</v>
      </c>
      <c r="B13" t="s">
        <v>19</v>
      </c>
      <c r="C13" t="s">
        <v>41</v>
      </c>
      <c r="D13" t="s">
        <v>2</v>
      </c>
    </row>
    <row r="14" spans="1:4" ht="12.75">
      <c r="A14" t="s">
        <v>57</v>
      </c>
      <c r="B14" t="s">
        <v>58</v>
      </c>
      <c r="C14" t="s">
        <v>41</v>
      </c>
      <c r="D14" t="s">
        <v>2</v>
      </c>
    </row>
    <row r="15" spans="1:4" ht="12.75">
      <c r="A15" t="s">
        <v>57</v>
      </c>
      <c r="B15" t="s">
        <v>59</v>
      </c>
      <c r="C15" t="s">
        <v>41</v>
      </c>
      <c r="D15" t="s">
        <v>3</v>
      </c>
    </row>
    <row r="16" spans="1:4" ht="12.75">
      <c r="A16" t="s">
        <v>56</v>
      </c>
      <c r="B16" t="s">
        <v>20</v>
      </c>
      <c r="C16" t="s">
        <v>43</v>
      </c>
      <c r="D16" t="s">
        <v>1</v>
      </c>
    </row>
    <row r="17" spans="1:4" ht="12.75">
      <c r="A17" t="s">
        <v>21</v>
      </c>
      <c r="B17" t="s">
        <v>22</v>
      </c>
      <c r="C17" t="s">
        <v>43</v>
      </c>
      <c r="D17" t="s">
        <v>3</v>
      </c>
    </row>
    <row r="18" spans="1:4" ht="12.75">
      <c r="A18" t="s">
        <v>23</v>
      </c>
      <c r="B18" t="s">
        <v>24</v>
      </c>
      <c r="C18" t="s">
        <v>41</v>
      </c>
      <c r="D18" t="s">
        <v>2</v>
      </c>
    </row>
    <row r="19" spans="1:4" ht="12.75">
      <c r="A19" t="s">
        <v>25</v>
      </c>
      <c r="B19" t="s">
        <v>26</v>
      </c>
      <c r="C19" t="s">
        <v>43</v>
      </c>
      <c r="D19" t="s">
        <v>3</v>
      </c>
    </row>
    <row r="20" spans="1:4" ht="12.75">
      <c r="A20" t="s">
        <v>27</v>
      </c>
      <c r="B20" t="s">
        <v>28</v>
      </c>
      <c r="C20" t="s">
        <v>41</v>
      </c>
      <c r="D20" t="s">
        <v>3</v>
      </c>
    </row>
    <row r="21" spans="1:4" ht="12.75">
      <c r="A21" t="s">
        <v>29</v>
      </c>
      <c r="B21" t="s">
        <v>30</v>
      </c>
      <c r="C21" t="s">
        <v>43</v>
      </c>
      <c r="D21" t="s">
        <v>1</v>
      </c>
    </row>
    <row r="22" spans="1:4" ht="12.75">
      <c r="A22" t="s">
        <v>55</v>
      </c>
      <c r="B22" t="s">
        <v>31</v>
      </c>
      <c r="C22" t="s">
        <v>43</v>
      </c>
      <c r="D22" t="s">
        <v>2</v>
      </c>
    </row>
    <row r="23" spans="1:4" ht="12.75">
      <c r="A23" t="s">
        <v>32</v>
      </c>
      <c r="B23" t="s">
        <v>33</v>
      </c>
      <c r="C23" t="s">
        <v>41</v>
      </c>
      <c r="D23" t="s">
        <v>2</v>
      </c>
    </row>
    <row r="24" spans="1:4" ht="12.75">
      <c r="A24" t="s">
        <v>34</v>
      </c>
      <c r="B24" t="s">
        <v>35</v>
      </c>
      <c r="C24" t="s">
        <v>41</v>
      </c>
      <c r="D24" t="s">
        <v>1</v>
      </c>
    </row>
    <row r="25" spans="1:4" ht="12.75">
      <c r="A25" t="s">
        <v>38</v>
      </c>
      <c r="B25" t="s">
        <v>39</v>
      </c>
      <c r="C25" t="s">
        <v>41</v>
      </c>
      <c r="D25" t="s">
        <v>3</v>
      </c>
    </row>
    <row r="26" spans="1:4" ht="12.75">
      <c r="A26" t="s">
        <v>44</v>
      </c>
      <c r="B26" t="s">
        <v>45</v>
      </c>
      <c r="C26" t="s">
        <v>41</v>
      </c>
      <c r="D26" t="s">
        <v>1</v>
      </c>
    </row>
  </sheetData>
  <sheetProtection/>
  <dataValidations count="1">
    <dataValidation type="list" allowBlank="1" showInputMessage="1" showErrorMessage="1" sqref="D6:D25">
      <formula1>Etat_civil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2" sqref="A2"/>
    </sheetView>
  </sheetViews>
  <sheetFormatPr defaultColWidth="11.421875" defaultRowHeight="12.75"/>
  <cols>
    <col min="5" max="5" width="16.57421875" style="0" bestFit="1" customWidth="1"/>
  </cols>
  <sheetData>
    <row r="1" spans="1:7" ht="12.75">
      <c r="A1" s="10" t="s">
        <v>66</v>
      </c>
      <c r="E1" s="1"/>
      <c r="F1" s="2"/>
      <c r="G1" s="2"/>
    </row>
    <row r="2" spans="5:7" ht="12.75">
      <c r="E2" s="1"/>
      <c r="F2" s="2"/>
      <c r="G2" s="2"/>
    </row>
    <row r="3" ht="12.75">
      <c r="A3" s="7" t="s">
        <v>88</v>
      </c>
    </row>
    <row r="7" spans="1:9" ht="12.75">
      <c r="A7" t="s">
        <v>4</v>
      </c>
      <c r="B7" t="s">
        <v>36</v>
      </c>
      <c r="C7" t="s">
        <v>40</v>
      </c>
      <c r="D7" t="s">
        <v>0</v>
      </c>
      <c r="E7" t="s">
        <v>37</v>
      </c>
      <c r="F7" t="s">
        <v>53</v>
      </c>
      <c r="G7" t="s">
        <v>54</v>
      </c>
      <c r="H7" t="s">
        <v>46</v>
      </c>
      <c r="I7" t="s">
        <v>51</v>
      </c>
    </row>
    <row r="8" spans="1:9" ht="12.75">
      <c r="A8" t="s">
        <v>5</v>
      </c>
      <c r="B8" t="s">
        <v>6</v>
      </c>
      <c r="C8" t="s">
        <v>41</v>
      </c>
      <c r="D8" t="s">
        <v>1</v>
      </c>
      <c r="E8" s="1">
        <v>24124</v>
      </c>
      <c r="F8">
        <v>38</v>
      </c>
      <c r="G8">
        <v>2</v>
      </c>
      <c r="H8" t="s">
        <v>50</v>
      </c>
      <c r="I8">
        <v>2090</v>
      </c>
    </row>
    <row r="9" spans="1:9" ht="12.75">
      <c r="A9" t="s">
        <v>7</v>
      </c>
      <c r="B9" t="s">
        <v>8</v>
      </c>
      <c r="C9" t="s">
        <v>41</v>
      </c>
      <c r="D9" t="s">
        <v>1</v>
      </c>
      <c r="E9" s="1">
        <v>29295</v>
      </c>
      <c r="F9">
        <v>24</v>
      </c>
      <c r="G9">
        <v>0</v>
      </c>
      <c r="H9" t="s">
        <v>48</v>
      </c>
      <c r="I9">
        <v>2500</v>
      </c>
    </row>
    <row r="10" spans="1:9" ht="12.75">
      <c r="A10" t="s">
        <v>9</v>
      </c>
      <c r="B10" t="s">
        <v>10</v>
      </c>
      <c r="C10" t="s">
        <v>41</v>
      </c>
      <c r="D10" t="s">
        <v>3</v>
      </c>
      <c r="E10" s="1">
        <v>15382</v>
      </c>
      <c r="F10">
        <v>62</v>
      </c>
      <c r="G10">
        <v>4</v>
      </c>
      <c r="H10" t="s">
        <v>49</v>
      </c>
      <c r="I10">
        <v>1920</v>
      </c>
    </row>
    <row r="11" spans="1:9" ht="12.75">
      <c r="A11" t="s">
        <v>11</v>
      </c>
      <c r="B11" t="s">
        <v>42</v>
      </c>
      <c r="C11" t="s">
        <v>41</v>
      </c>
      <c r="D11" t="s">
        <v>1</v>
      </c>
      <c r="E11" s="1">
        <v>23867</v>
      </c>
      <c r="F11">
        <v>39</v>
      </c>
      <c r="G11">
        <v>2</v>
      </c>
      <c r="H11" t="s">
        <v>49</v>
      </c>
      <c r="I11">
        <v>1760</v>
      </c>
    </row>
    <row r="12" spans="1:9" ht="12.75">
      <c r="A12" t="s">
        <v>12</v>
      </c>
      <c r="B12" t="s">
        <v>13</v>
      </c>
      <c r="C12" t="s">
        <v>41</v>
      </c>
      <c r="D12" t="s">
        <v>2</v>
      </c>
      <c r="E12" s="1">
        <v>23262</v>
      </c>
      <c r="F12">
        <v>40</v>
      </c>
      <c r="G12">
        <v>2</v>
      </c>
      <c r="H12" t="s">
        <v>50</v>
      </c>
      <c r="I12">
        <v>2090</v>
      </c>
    </row>
    <row r="13" spans="1:9" ht="12.75">
      <c r="A13" t="s">
        <v>14</v>
      </c>
      <c r="B13" t="s">
        <v>15</v>
      </c>
      <c r="C13" t="s">
        <v>41</v>
      </c>
      <c r="D13" t="s">
        <v>2</v>
      </c>
      <c r="E13" s="1">
        <v>27613</v>
      </c>
      <c r="F13">
        <v>29</v>
      </c>
      <c r="G13">
        <v>1</v>
      </c>
      <c r="H13" t="s">
        <v>49</v>
      </c>
      <c r="I13">
        <v>1680</v>
      </c>
    </row>
    <row r="14" spans="1:9" ht="12.75">
      <c r="A14" t="s">
        <v>16</v>
      </c>
      <c r="B14" t="s">
        <v>17</v>
      </c>
      <c r="C14" t="s">
        <v>41</v>
      </c>
      <c r="D14" t="s">
        <v>1</v>
      </c>
      <c r="E14" s="1">
        <v>30355</v>
      </c>
      <c r="F14">
        <v>21</v>
      </c>
      <c r="G14">
        <v>0</v>
      </c>
      <c r="H14" t="s">
        <v>49</v>
      </c>
      <c r="I14">
        <v>1600</v>
      </c>
    </row>
    <row r="15" spans="1:9" ht="12.75">
      <c r="A15" t="s">
        <v>18</v>
      </c>
      <c r="B15" t="s">
        <v>19</v>
      </c>
      <c r="C15" t="s">
        <v>41</v>
      </c>
      <c r="D15" t="s">
        <v>2</v>
      </c>
      <c r="E15" s="1">
        <v>25906</v>
      </c>
      <c r="F15">
        <v>33</v>
      </c>
      <c r="G15">
        <v>1</v>
      </c>
      <c r="H15" t="s">
        <v>50</v>
      </c>
      <c r="I15">
        <v>1995</v>
      </c>
    </row>
    <row r="16" spans="1:9" ht="12.75">
      <c r="A16" t="s">
        <v>57</v>
      </c>
      <c r="B16" t="s">
        <v>58</v>
      </c>
      <c r="C16" t="s">
        <v>41</v>
      </c>
      <c r="D16" t="s">
        <v>2</v>
      </c>
      <c r="E16" s="1">
        <v>20278</v>
      </c>
      <c r="F16">
        <v>49</v>
      </c>
      <c r="G16">
        <v>3</v>
      </c>
      <c r="H16" t="s">
        <v>49</v>
      </c>
      <c r="I16">
        <v>1840</v>
      </c>
    </row>
    <row r="17" spans="1:9" ht="12.75">
      <c r="A17" t="s">
        <v>57</v>
      </c>
      <c r="B17" t="s">
        <v>59</v>
      </c>
      <c r="C17" t="s">
        <v>41</v>
      </c>
      <c r="D17" t="s">
        <v>3</v>
      </c>
      <c r="E17" s="1">
        <v>19274</v>
      </c>
      <c r="F17">
        <v>51</v>
      </c>
      <c r="G17">
        <v>3</v>
      </c>
      <c r="H17" t="s">
        <v>48</v>
      </c>
      <c r="I17">
        <v>2875</v>
      </c>
    </row>
    <row r="18" spans="1:9" ht="12.75">
      <c r="A18" t="s">
        <v>56</v>
      </c>
      <c r="B18" t="s">
        <v>20</v>
      </c>
      <c r="C18" t="s">
        <v>43</v>
      </c>
      <c r="D18" t="s">
        <v>1</v>
      </c>
      <c r="E18" s="1">
        <v>21800</v>
      </c>
      <c r="F18">
        <v>44</v>
      </c>
      <c r="G18">
        <v>2</v>
      </c>
      <c r="H18" t="s">
        <v>49</v>
      </c>
      <c r="I18">
        <v>1760</v>
      </c>
    </row>
    <row r="19" spans="1:9" ht="12.75">
      <c r="A19" t="s">
        <v>21</v>
      </c>
      <c r="B19" t="s">
        <v>22</v>
      </c>
      <c r="C19" t="s">
        <v>43</v>
      </c>
      <c r="D19" t="s">
        <v>3</v>
      </c>
      <c r="E19" s="1">
        <v>28854</v>
      </c>
      <c r="F19">
        <v>25</v>
      </c>
      <c r="G19">
        <v>1</v>
      </c>
      <c r="H19" t="s">
        <v>47</v>
      </c>
      <c r="I19">
        <v>1785</v>
      </c>
    </row>
    <row r="20" spans="1:9" ht="12.75">
      <c r="A20" t="s">
        <v>23</v>
      </c>
      <c r="B20" t="s">
        <v>24</v>
      </c>
      <c r="C20" t="s">
        <v>41</v>
      </c>
      <c r="D20" t="s">
        <v>2</v>
      </c>
      <c r="E20" s="1">
        <v>25262</v>
      </c>
      <c r="F20">
        <v>35</v>
      </c>
      <c r="G20">
        <v>2</v>
      </c>
      <c r="H20" t="s">
        <v>49</v>
      </c>
      <c r="I20">
        <v>1760</v>
      </c>
    </row>
    <row r="21" spans="1:9" ht="12.75">
      <c r="A21" t="s">
        <v>25</v>
      </c>
      <c r="B21" t="s">
        <v>26</v>
      </c>
      <c r="C21" t="s">
        <v>43</v>
      </c>
      <c r="D21" t="s">
        <v>3</v>
      </c>
      <c r="E21" s="1">
        <v>21644</v>
      </c>
      <c r="F21">
        <v>45</v>
      </c>
      <c r="G21">
        <v>3</v>
      </c>
      <c r="H21" t="s">
        <v>47</v>
      </c>
      <c r="I21">
        <v>1955</v>
      </c>
    </row>
    <row r="22" spans="1:9" ht="12.75">
      <c r="A22" t="s">
        <v>27</v>
      </c>
      <c r="B22" t="s">
        <v>28</v>
      </c>
      <c r="C22" t="s">
        <v>41</v>
      </c>
      <c r="D22" t="s">
        <v>3</v>
      </c>
      <c r="E22" s="1">
        <v>22135</v>
      </c>
      <c r="F22">
        <v>44</v>
      </c>
      <c r="G22">
        <v>2</v>
      </c>
      <c r="H22" t="s">
        <v>50</v>
      </c>
      <c r="I22">
        <v>2090</v>
      </c>
    </row>
    <row r="23" spans="1:9" ht="12.75">
      <c r="A23" t="s">
        <v>29</v>
      </c>
      <c r="B23" t="s">
        <v>30</v>
      </c>
      <c r="C23" t="s">
        <v>43</v>
      </c>
      <c r="D23" t="s">
        <v>1</v>
      </c>
      <c r="E23" s="1">
        <v>24264</v>
      </c>
      <c r="F23">
        <v>38</v>
      </c>
      <c r="G23">
        <v>2</v>
      </c>
      <c r="H23" t="s">
        <v>47</v>
      </c>
      <c r="I23">
        <v>1870</v>
      </c>
    </row>
    <row r="24" spans="1:9" ht="12.75">
      <c r="A24" t="s">
        <v>55</v>
      </c>
      <c r="B24" t="s">
        <v>31</v>
      </c>
      <c r="C24" t="s">
        <v>43</v>
      </c>
      <c r="D24" t="s">
        <v>2</v>
      </c>
      <c r="E24" s="1">
        <v>28819</v>
      </c>
      <c r="F24">
        <v>25</v>
      </c>
      <c r="G24">
        <v>1</v>
      </c>
      <c r="H24" t="s">
        <v>48</v>
      </c>
      <c r="I24">
        <v>2625</v>
      </c>
    </row>
    <row r="25" spans="1:9" ht="12.75">
      <c r="A25" t="s">
        <v>32</v>
      </c>
      <c r="B25" t="s">
        <v>33</v>
      </c>
      <c r="C25" t="s">
        <v>41</v>
      </c>
      <c r="D25" t="s">
        <v>2</v>
      </c>
      <c r="E25" s="1">
        <v>30254</v>
      </c>
      <c r="F25">
        <v>21</v>
      </c>
      <c r="G25">
        <v>0</v>
      </c>
      <c r="H25" t="s">
        <v>49</v>
      </c>
      <c r="I25">
        <v>1600</v>
      </c>
    </row>
    <row r="26" spans="1:9" ht="12.75">
      <c r="A26" t="s">
        <v>34</v>
      </c>
      <c r="B26" t="s">
        <v>35</v>
      </c>
      <c r="C26" t="s">
        <v>41</v>
      </c>
      <c r="D26" t="s">
        <v>1</v>
      </c>
      <c r="E26" s="1">
        <v>21802</v>
      </c>
      <c r="F26">
        <v>44</v>
      </c>
      <c r="G26">
        <v>2</v>
      </c>
      <c r="H26" t="s">
        <v>49</v>
      </c>
      <c r="I26">
        <v>1760</v>
      </c>
    </row>
    <row r="27" spans="1:9" ht="12.75">
      <c r="A27" t="s">
        <v>38</v>
      </c>
      <c r="B27" t="s">
        <v>39</v>
      </c>
      <c r="C27" t="s">
        <v>41</v>
      </c>
      <c r="D27" t="s">
        <v>3</v>
      </c>
      <c r="E27" s="1">
        <v>23924</v>
      </c>
      <c r="F27">
        <v>39</v>
      </c>
      <c r="G27">
        <v>2</v>
      </c>
      <c r="H27" t="s">
        <v>50</v>
      </c>
      <c r="I27">
        <v>2090</v>
      </c>
    </row>
    <row r="28" spans="1:9" ht="12.75">
      <c r="A28" t="s">
        <v>44</v>
      </c>
      <c r="B28" t="s">
        <v>45</v>
      </c>
      <c r="C28" t="s">
        <v>41</v>
      </c>
      <c r="D28" t="s">
        <v>1</v>
      </c>
      <c r="E28" s="1">
        <v>30476</v>
      </c>
      <c r="F28">
        <v>21</v>
      </c>
      <c r="G28">
        <v>0</v>
      </c>
      <c r="H28" t="s">
        <v>50</v>
      </c>
      <c r="I28">
        <v>1900</v>
      </c>
    </row>
  </sheetData>
  <sheetProtection/>
  <dataValidations count="2">
    <dataValidation type="list" allowBlank="1" showInputMessage="1" showErrorMessage="1" sqref="D1">
      <formula1>Etat_civil</formula1>
    </dataValidation>
    <dataValidation type="list" allowBlank="1" showInputMessage="1" showErrorMessage="1" sqref="H1:H2">
      <formula1>Service</formula1>
    </dataValidation>
  </dataValidations>
  <printOptions/>
  <pageMargins left="0.787401575" right="0.787401575" top="0.984251969" bottom="0.984251969" header="0.4921259845" footer="0.4921259845"/>
  <pageSetup orientation="landscape" paperSize="9" r:id="rId1"/>
  <headerFooter alignWithMargins="0">
    <oddHeader>&amp;C&amp;F</oddHeader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"/>
    </sheetView>
  </sheetViews>
  <sheetFormatPr defaultColWidth="11.421875" defaultRowHeight="12.75"/>
  <cols>
    <col min="5" max="5" width="16.57421875" style="0" bestFit="1" customWidth="1"/>
  </cols>
  <sheetData>
    <row r="1" spans="1:7" ht="12.75">
      <c r="A1" s="10" t="s">
        <v>94</v>
      </c>
      <c r="E1" s="1"/>
      <c r="F1" s="2"/>
      <c r="G1" s="2"/>
    </row>
    <row r="2" spans="5:7" ht="12.75">
      <c r="E2" s="1"/>
      <c r="F2" s="2"/>
      <c r="G2" s="2"/>
    </row>
    <row r="3" ht="12.75">
      <c r="A3" s="7" t="s">
        <v>89</v>
      </c>
    </row>
    <row r="4" ht="12.75">
      <c r="A4" s="7" t="s">
        <v>90</v>
      </c>
    </row>
    <row r="7" spans="1:9" ht="12.75">
      <c r="A7" t="s">
        <v>4</v>
      </c>
      <c r="B7" t="s">
        <v>36</v>
      </c>
      <c r="C7" t="s">
        <v>40</v>
      </c>
      <c r="D7" t="s">
        <v>0</v>
      </c>
      <c r="E7" t="s">
        <v>37</v>
      </c>
      <c r="F7" t="s">
        <v>53</v>
      </c>
      <c r="G7" t="s">
        <v>54</v>
      </c>
      <c r="H7" t="s">
        <v>46</v>
      </c>
      <c r="I7" t="s">
        <v>51</v>
      </c>
    </row>
    <row r="8" spans="1:9" ht="12.75">
      <c r="A8" t="s">
        <v>5</v>
      </c>
      <c r="B8" t="s">
        <v>6</v>
      </c>
      <c r="C8" t="s">
        <v>41</v>
      </c>
      <c r="D8" t="s">
        <v>1</v>
      </c>
      <c r="E8" s="1">
        <v>24124</v>
      </c>
      <c r="F8">
        <v>38</v>
      </c>
      <c r="G8">
        <v>2</v>
      </c>
      <c r="H8" t="s">
        <v>50</v>
      </c>
      <c r="I8">
        <v>2090</v>
      </c>
    </row>
    <row r="9" spans="1:9" ht="12.75">
      <c r="A9" t="s">
        <v>7</v>
      </c>
      <c r="B9" t="s">
        <v>8</v>
      </c>
      <c r="C9" t="s">
        <v>41</v>
      </c>
      <c r="D9" t="s">
        <v>1</v>
      </c>
      <c r="E9" s="1">
        <v>29295</v>
      </c>
      <c r="F9">
        <v>24</v>
      </c>
      <c r="G9">
        <v>0</v>
      </c>
      <c r="H9" t="s">
        <v>48</v>
      </c>
      <c r="I9">
        <v>2500</v>
      </c>
    </row>
    <row r="10" spans="1:9" ht="12.75">
      <c r="A10" t="s">
        <v>9</v>
      </c>
      <c r="B10" t="s">
        <v>10</v>
      </c>
      <c r="C10" t="s">
        <v>41</v>
      </c>
      <c r="D10" t="s">
        <v>3</v>
      </c>
      <c r="E10" s="1">
        <v>15382</v>
      </c>
      <c r="F10">
        <v>62</v>
      </c>
      <c r="G10">
        <v>4</v>
      </c>
      <c r="H10" t="s">
        <v>49</v>
      </c>
      <c r="I10">
        <v>1920</v>
      </c>
    </row>
    <row r="11" spans="1:9" ht="12.75">
      <c r="A11" t="s">
        <v>11</v>
      </c>
      <c r="B11" t="s">
        <v>42</v>
      </c>
      <c r="C11" t="s">
        <v>41</v>
      </c>
      <c r="D11" t="s">
        <v>1</v>
      </c>
      <c r="E11" s="1">
        <v>23867</v>
      </c>
      <c r="F11">
        <v>39</v>
      </c>
      <c r="G11">
        <v>2</v>
      </c>
      <c r="H11" t="s">
        <v>49</v>
      </c>
      <c r="I11">
        <v>1760</v>
      </c>
    </row>
    <row r="12" spans="1:9" ht="12.75">
      <c r="A12" t="s">
        <v>12</v>
      </c>
      <c r="B12" t="s">
        <v>13</v>
      </c>
      <c r="C12" t="s">
        <v>41</v>
      </c>
      <c r="D12" t="s">
        <v>2</v>
      </c>
      <c r="E12" s="1">
        <v>23262</v>
      </c>
      <c r="F12">
        <v>40</v>
      </c>
      <c r="G12">
        <v>2</v>
      </c>
      <c r="H12" t="s">
        <v>50</v>
      </c>
      <c r="I12">
        <v>2090</v>
      </c>
    </row>
    <row r="13" spans="1:9" ht="12.75">
      <c r="A13" t="s">
        <v>14</v>
      </c>
      <c r="B13" t="s">
        <v>15</v>
      </c>
      <c r="C13" t="s">
        <v>41</v>
      </c>
      <c r="D13" t="s">
        <v>2</v>
      </c>
      <c r="E13" s="1">
        <v>27613</v>
      </c>
      <c r="F13">
        <v>29</v>
      </c>
      <c r="G13">
        <v>1</v>
      </c>
      <c r="H13" t="s">
        <v>49</v>
      </c>
      <c r="I13">
        <v>1680</v>
      </c>
    </row>
    <row r="14" spans="1:9" ht="12.75">
      <c r="A14" t="s">
        <v>16</v>
      </c>
      <c r="B14" t="s">
        <v>17</v>
      </c>
      <c r="C14" t="s">
        <v>41</v>
      </c>
      <c r="D14" t="s">
        <v>1</v>
      </c>
      <c r="E14" s="1">
        <v>30355</v>
      </c>
      <c r="F14">
        <v>21</v>
      </c>
      <c r="G14">
        <v>0</v>
      </c>
      <c r="H14" t="s">
        <v>49</v>
      </c>
      <c r="I14">
        <v>1600</v>
      </c>
    </row>
    <row r="15" spans="1:9" ht="12.75">
      <c r="A15" t="s">
        <v>18</v>
      </c>
      <c r="B15" t="s">
        <v>19</v>
      </c>
      <c r="C15" t="s">
        <v>41</v>
      </c>
      <c r="D15" t="s">
        <v>2</v>
      </c>
      <c r="E15" s="1">
        <v>25906</v>
      </c>
      <c r="F15">
        <v>33</v>
      </c>
      <c r="G15">
        <v>1</v>
      </c>
      <c r="H15" t="s">
        <v>50</v>
      </c>
      <c r="I15">
        <v>1995</v>
      </c>
    </row>
    <row r="16" spans="1:9" ht="12.75">
      <c r="A16" t="s">
        <v>57</v>
      </c>
      <c r="B16" t="s">
        <v>58</v>
      </c>
      <c r="C16" t="s">
        <v>41</v>
      </c>
      <c r="D16" t="s">
        <v>2</v>
      </c>
      <c r="E16" s="1">
        <v>20278</v>
      </c>
      <c r="F16">
        <v>49</v>
      </c>
      <c r="G16">
        <v>3</v>
      </c>
      <c r="H16" t="s">
        <v>49</v>
      </c>
      <c r="I16">
        <v>1840</v>
      </c>
    </row>
    <row r="17" spans="1:9" ht="12.75">
      <c r="A17" t="s">
        <v>57</v>
      </c>
      <c r="B17" t="s">
        <v>59</v>
      </c>
      <c r="C17" t="s">
        <v>41</v>
      </c>
      <c r="D17" t="s">
        <v>3</v>
      </c>
      <c r="E17" s="1">
        <v>19274</v>
      </c>
      <c r="F17">
        <v>51</v>
      </c>
      <c r="G17">
        <v>3</v>
      </c>
      <c r="H17" t="s">
        <v>48</v>
      </c>
      <c r="I17">
        <v>2875</v>
      </c>
    </row>
    <row r="18" spans="1:9" ht="12.75">
      <c r="A18" t="s">
        <v>56</v>
      </c>
      <c r="B18" t="s">
        <v>20</v>
      </c>
      <c r="C18" t="s">
        <v>43</v>
      </c>
      <c r="D18" t="s">
        <v>1</v>
      </c>
      <c r="E18" s="1">
        <v>21800</v>
      </c>
      <c r="F18">
        <v>44</v>
      </c>
      <c r="G18">
        <v>2</v>
      </c>
      <c r="H18" t="s">
        <v>49</v>
      </c>
      <c r="I18">
        <v>1760</v>
      </c>
    </row>
    <row r="19" spans="1:9" ht="12.75">
      <c r="A19" t="s">
        <v>21</v>
      </c>
      <c r="B19" t="s">
        <v>22</v>
      </c>
      <c r="C19" t="s">
        <v>43</v>
      </c>
      <c r="D19" t="s">
        <v>3</v>
      </c>
      <c r="E19" s="1">
        <v>28854</v>
      </c>
      <c r="F19">
        <v>25</v>
      </c>
      <c r="G19">
        <v>1</v>
      </c>
      <c r="H19" t="s">
        <v>47</v>
      </c>
      <c r="I19">
        <v>1785</v>
      </c>
    </row>
    <row r="20" spans="1:9" ht="12.75">
      <c r="A20" t="s">
        <v>23</v>
      </c>
      <c r="B20" t="s">
        <v>24</v>
      </c>
      <c r="C20" t="s">
        <v>41</v>
      </c>
      <c r="D20" t="s">
        <v>2</v>
      </c>
      <c r="E20" s="1">
        <v>25262</v>
      </c>
      <c r="F20">
        <v>35</v>
      </c>
      <c r="G20">
        <v>2</v>
      </c>
      <c r="H20" t="s">
        <v>49</v>
      </c>
      <c r="I20">
        <v>1760</v>
      </c>
    </row>
    <row r="21" spans="1:9" ht="12.75">
      <c r="A21" t="s">
        <v>25</v>
      </c>
      <c r="B21" t="s">
        <v>26</v>
      </c>
      <c r="C21" t="s">
        <v>43</v>
      </c>
      <c r="D21" t="s">
        <v>3</v>
      </c>
      <c r="E21" s="1">
        <v>21644</v>
      </c>
      <c r="F21">
        <v>45</v>
      </c>
      <c r="G21">
        <v>3</v>
      </c>
      <c r="H21" t="s">
        <v>47</v>
      </c>
      <c r="I21">
        <v>1955</v>
      </c>
    </row>
    <row r="22" spans="1:9" ht="12.75">
      <c r="A22" t="s">
        <v>27</v>
      </c>
      <c r="B22" t="s">
        <v>28</v>
      </c>
      <c r="C22" t="s">
        <v>41</v>
      </c>
      <c r="D22" t="s">
        <v>3</v>
      </c>
      <c r="E22" s="1">
        <v>22135</v>
      </c>
      <c r="F22">
        <v>44</v>
      </c>
      <c r="G22">
        <v>2</v>
      </c>
      <c r="H22" t="s">
        <v>50</v>
      </c>
      <c r="I22">
        <v>2090</v>
      </c>
    </row>
    <row r="23" spans="1:9" ht="12.75">
      <c r="A23" t="s">
        <v>29</v>
      </c>
      <c r="B23" t="s">
        <v>30</v>
      </c>
      <c r="C23" t="s">
        <v>43</v>
      </c>
      <c r="D23" t="s">
        <v>1</v>
      </c>
      <c r="E23" s="1">
        <v>24264</v>
      </c>
      <c r="F23">
        <v>38</v>
      </c>
      <c r="G23">
        <v>2</v>
      </c>
      <c r="H23" t="s">
        <v>47</v>
      </c>
      <c r="I23">
        <v>1870</v>
      </c>
    </row>
    <row r="24" spans="1:9" ht="12.75">
      <c r="A24" t="s">
        <v>55</v>
      </c>
      <c r="B24" t="s">
        <v>31</v>
      </c>
      <c r="C24" t="s">
        <v>43</v>
      </c>
      <c r="D24" t="s">
        <v>2</v>
      </c>
      <c r="E24" s="1">
        <v>28819</v>
      </c>
      <c r="F24">
        <v>25</v>
      </c>
      <c r="G24">
        <v>1</v>
      </c>
      <c r="H24" t="s">
        <v>48</v>
      </c>
      <c r="I24">
        <v>2625</v>
      </c>
    </row>
    <row r="25" spans="1:9" ht="12.75">
      <c r="A25" t="s">
        <v>32</v>
      </c>
      <c r="B25" t="s">
        <v>33</v>
      </c>
      <c r="C25" t="s">
        <v>41</v>
      </c>
      <c r="D25" t="s">
        <v>2</v>
      </c>
      <c r="E25" s="1">
        <v>30254</v>
      </c>
      <c r="F25">
        <v>21</v>
      </c>
      <c r="G25">
        <v>0</v>
      </c>
      <c r="H25" t="s">
        <v>49</v>
      </c>
      <c r="I25">
        <v>1600</v>
      </c>
    </row>
    <row r="26" spans="1:9" ht="12.75">
      <c r="A26" t="s">
        <v>34</v>
      </c>
      <c r="B26" t="s">
        <v>35</v>
      </c>
      <c r="C26" t="s">
        <v>41</v>
      </c>
      <c r="D26" t="s">
        <v>1</v>
      </c>
      <c r="E26" s="1">
        <v>21802</v>
      </c>
      <c r="F26">
        <v>44</v>
      </c>
      <c r="G26">
        <v>2</v>
      </c>
      <c r="H26" t="s">
        <v>49</v>
      </c>
      <c r="I26">
        <v>1760</v>
      </c>
    </row>
    <row r="27" spans="1:9" ht="12.75">
      <c r="A27" t="s">
        <v>38</v>
      </c>
      <c r="B27" t="s">
        <v>39</v>
      </c>
      <c r="C27" t="s">
        <v>41</v>
      </c>
      <c r="D27" t="s">
        <v>3</v>
      </c>
      <c r="E27" s="1">
        <v>23924</v>
      </c>
      <c r="F27">
        <v>39</v>
      </c>
      <c r="G27">
        <v>2</v>
      </c>
      <c r="H27" t="s">
        <v>50</v>
      </c>
      <c r="I27">
        <v>2090</v>
      </c>
    </row>
    <row r="28" spans="1:9" ht="12.75">
      <c r="A28" t="s">
        <v>44</v>
      </c>
      <c r="B28" t="s">
        <v>45</v>
      </c>
      <c r="C28" t="s">
        <v>41</v>
      </c>
      <c r="D28" t="s">
        <v>1</v>
      </c>
      <c r="E28" s="1">
        <v>30476</v>
      </c>
      <c r="F28">
        <v>21</v>
      </c>
      <c r="G28">
        <v>0</v>
      </c>
      <c r="H28" t="s">
        <v>50</v>
      </c>
      <c r="I28">
        <v>1900</v>
      </c>
    </row>
    <row r="30" ht="15.75">
      <c r="A30" s="6"/>
    </row>
  </sheetData>
  <sheetProtection/>
  <dataValidations count="2">
    <dataValidation type="list" allowBlank="1" showInputMessage="1" showErrorMessage="1" sqref="H1:H2">
      <formula1>Service</formula1>
    </dataValidation>
    <dataValidation type="list" allowBlank="1" showInputMessage="1" showErrorMessage="1" sqref="D1">
      <formula1>Etat_civil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K1" sqref="K1"/>
    </sheetView>
  </sheetViews>
  <sheetFormatPr defaultColWidth="11.421875" defaultRowHeight="12.75"/>
  <cols>
    <col min="7" max="7" width="12.7109375" style="0" customWidth="1"/>
  </cols>
  <sheetData>
    <row r="1" spans="1:11" ht="25.5">
      <c r="A1" s="13" t="s">
        <v>4</v>
      </c>
      <c r="B1" s="13" t="s">
        <v>36</v>
      </c>
      <c r="C1" s="13" t="s">
        <v>40</v>
      </c>
      <c r="D1" s="13" t="s">
        <v>0</v>
      </c>
      <c r="E1" s="13" t="s">
        <v>37</v>
      </c>
      <c r="F1" s="13" t="s">
        <v>53</v>
      </c>
      <c r="G1" s="13" t="s">
        <v>54</v>
      </c>
      <c r="H1" s="13" t="s">
        <v>46</v>
      </c>
      <c r="I1" s="13" t="s">
        <v>51</v>
      </c>
      <c r="K1" s="14" t="s">
        <v>105</v>
      </c>
    </row>
    <row r="2" spans="1:9" ht="12.75">
      <c r="A2" t="s">
        <v>55</v>
      </c>
      <c r="B2" t="s">
        <v>31</v>
      </c>
      <c r="C2" t="s">
        <v>43</v>
      </c>
      <c r="D2" t="s">
        <v>2</v>
      </c>
      <c r="E2" s="1">
        <v>28819</v>
      </c>
      <c r="F2" s="2">
        <f aca="true" ca="1" t="shared" si="0" ref="F2:F22">DATEDIF(E2,TODAY(),"y")</f>
        <v>40</v>
      </c>
      <c r="G2">
        <f aca="true" t="shared" si="1" ref="G2:G22">IF(F2&lt;25,0,IF(F2&lt;35,1,IF(F2&lt;45,2,IF(F2&lt;55,3,4))))</f>
        <v>2</v>
      </c>
      <c r="H2" t="s">
        <v>48</v>
      </c>
      <c r="I2">
        <f>VLOOKUP(H2,Listes!$E$2:$F$5,2,FALSE)+5%*G2*VLOOKUP(H2,Listes!$E$2:$F$5,2,FALSE)</f>
        <v>2750</v>
      </c>
    </row>
    <row r="3" spans="1:9" ht="12.75">
      <c r="A3" t="s">
        <v>56</v>
      </c>
      <c r="B3" t="s">
        <v>20</v>
      </c>
      <c r="C3" t="s">
        <v>43</v>
      </c>
      <c r="D3" t="s">
        <v>1</v>
      </c>
      <c r="E3" s="1">
        <v>21800</v>
      </c>
      <c r="F3" s="2">
        <f ca="1" t="shared" si="0"/>
        <v>59</v>
      </c>
      <c r="G3">
        <f t="shared" si="1"/>
        <v>4</v>
      </c>
      <c r="H3" t="s">
        <v>49</v>
      </c>
      <c r="I3">
        <f>VLOOKUP(H3,Listes!$E$2:$F$5,2,FALSE)+5%*G3*VLOOKUP(H3,Listes!$E$2:$F$5,2,FALSE)</f>
        <v>1920</v>
      </c>
    </row>
    <row r="4" spans="1:9" ht="12.75">
      <c r="A4" t="s">
        <v>21</v>
      </c>
      <c r="B4" t="s">
        <v>22</v>
      </c>
      <c r="C4" t="s">
        <v>43</v>
      </c>
      <c r="D4" t="s">
        <v>3</v>
      </c>
      <c r="E4" s="1">
        <v>28854</v>
      </c>
      <c r="F4" s="2">
        <f ca="1" t="shared" si="0"/>
        <v>40</v>
      </c>
      <c r="G4">
        <f t="shared" si="1"/>
        <v>2</v>
      </c>
      <c r="H4" t="s">
        <v>47</v>
      </c>
      <c r="I4">
        <f>VLOOKUP(H4,Listes!$E$2:$F$5,2,FALSE)+5%*G4*VLOOKUP(H4,Listes!$E$2:$F$5,2,FALSE)</f>
        <v>1870</v>
      </c>
    </row>
    <row r="5" spans="1:9" ht="12.75">
      <c r="A5" t="s">
        <v>25</v>
      </c>
      <c r="B5" t="s">
        <v>26</v>
      </c>
      <c r="C5" t="s">
        <v>43</v>
      </c>
      <c r="D5" t="s">
        <v>3</v>
      </c>
      <c r="E5" s="1">
        <v>21644</v>
      </c>
      <c r="F5" s="2">
        <f ca="1" t="shared" si="0"/>
        <v>60</v>
      </c>
      <c r="G5">
        <f t="shared" si="1"/>
        <v>4</v>
      </c>
      <c r="H5" t="s">
        <v>47</v>
      </c>
      <c r="I5">
        <f>VLOOKUP(H5,Listes!$E$2:$F$5,2,FALSE)+5%*G5*VLOOKUP(H5,Listes!$E$2:$F$5,2,FALSE)</f>
        <v>2040</v>
      </c>
    </row>
    <row r="6" spans="1:9" ht="12.75">
      <c r="A6" t="s">
        <v>29</v>
      </c>
      <c r="B6" t="s">
        <v>30</v>
      </c>
      <c r="C6" t="s">
        <v>43</v>
      </c>
      <c r="D6" t="s">
        <v>1</v>
      </c>
      <c r="E6" s="1">
        <v>24264</v>
      </c>
      <c r="F6" s="2">
        <f ca="1" t="shared" si="0"/>
        <v>52</v>
      </c>
      <c r="G6">
        <f t="shared" si="1"/>
        <v>3</v>
      </c>
      <c r="H6" t="s">
        <v>47</v>
      </c>
      <c r="I6">
        <f>VLOOKUP(H6,Listes!$E$2:$F$5,2,FALSE)+5%*G6*VLOOKUP(H6,Listes!$E$2:$F$5,2,FALSE)</f>
        <v>1955</v>
      </c>
    </row>
    <row r="7" spans="1:9" ht="12.75">
      <c r="A7" t="s">
        <v>7</v>
      </c>
      <c r="B7" t="s">
        <v>8</v>
      </c>
      <c r="C7" t="s">
        <v>41</v>
      </c>
      <c r="D7" t="s">
        <v>1</v>
      </c>
      <c r="E7" s="1">
        <v>29295</v>
      </c>
      <c r="F7" s="2">
        <f ca="1" t="shared" si="0"/>
        <v>39</v>
      </c>
      <c r="G7">
        <f t="shared" si="1"/>
        <v>2</v>
      </c>
      <c r="H7" t="s">
        <v>48</v>
      </c>
      <c r="I7">
        <f>VLOOKUP(H7,Listes!$E$2:$F$5,2,FALSE)+5%*G7*VLOOKUP(H7,Listes!$E$2:$F$5,2,FALSE)</f>
        <v>2750</v>
      </c>
    </row>
    <row r="8" spans="1:9" ht="12.75">
      <c r="A8" t="s">
        <v>57</v>
      </c>
      <c r="B8" t="s">
        <v>59</v>
      </c>
      <c r="C8" t="s">
        <v>41</v>
      </c>
      <c r="D8" t="s">
        <v>3</v>
      </c>
      <c r="E8" s="1">
        <v>19274</v>
      </c>
      <c r="F8" s="2">
        <f ca="1" t="shared" si="0"/>
        <v>66</v>
      </c>
      <c r="G8">
        <f t="shared" si="1"/>
        <v>4</v>
      </c>
      <c r="H8" t="s">
        <v>48</v>
      </c>
      <c r="I8">
        <f>VLOOKUP(H8,Listes!$E$2:$F$5,2,FALSE)+5%*G8*VLOOKUP(H8,Listes!$E$2:$F$5,2,FALSE)</f>
        <v>3000</v>
      </c>
    </row>
    <row r="9" spans="1:9" ht="12.75">
      <c r="A9" t="s">
        <v>5</v>
      </c>
      <c r="B9" t="s">
        <v>6</v>
      </c>
      <c r="C9" t="s">
        <v>41</v>
      </c>
      <c r="D9" t="s">
        <v>1</v>
      </c>
      <c r="E9" s="1">
        <v>24124</v>
      </c>
      <c r="F9" s="2">
        <f ca="1" t="shared" si="0"/>
        <v>53</v>
      </c>
      <c r="G9">
        <f t="shared" si="1"/>
        <v>3</v>
      </c>
      <c r="H9" t="s">
        <v>50</v>
      </c>
      <c r="I9">
        <f>VLOOKUP(H9,Listes!$E$2:$F$5,2,FALSE)+5%*G9*VLOOKUP(H9,Listes!$E$2:$F$5,2,FALSE)</f>
        <v>2185</v>
      </c>
    </row>
    <row r="10" spans="1:9" ht="12.75">
      <c r="A10" t="s">
        <v>12</v>
      </c>
      <c r="B10" t="s">
        <v>13</v>
      </c>
      <c r="C10" t="s">
        <v>41</v>
      </c>
      <c r="D10" t="s">
        <v>2</v>
      </c>
      <c r="E10" s="1">
        <v>23262</v>
      </c>
      <c r="F10" s="2">
        <f ca="1" t="shared" si="0"/>
        <v>55</v>
      </c>
      <c r="G10">
        <f t="shared" si="1"/>
        <v>4</v>
      </c>
      <c r="H10" t="s">
        <v>50</v>
      </c>
      <c r="I10">
        <f>VLOOKUP(H10,Listes!$E$2:$F$5,2,FALSE)+5%*G10*VLOOKUP(H10,Listes!$E$2:$F$5,2,FALSE)</f>
        <v>2280</v>
      </c>
    </row>
    <row r="11" spans="1:9" ht="12.75">
      <c r="A11" t="s">
        <v>18</v>
      </c>
      <c r="B11" t="s">
        <v>19</v>
      </c>
      <c r="C11" t="s">
        <v>41</v>
      </c>
      <c r="D11" t="s">
        <v>2</v>
      </c>
      <c r="E11" s="1">
        <v>25906</v>
      </c>
      <c r="F11" s="2">
        <f ca="1" t="shared" si="0"/>
        <v>48</v>
      </c>
      <c r="G11">
        <f t="shared" si="1"/>
        <v>3</v>
      </c>
      <c r="H11" t="s">
        <v>50</v>
      </c>
      <c r="I11">
        <f>VLOOKUP(H11,Listes!$E$2:$F$5,2,FALSE)+5%*G11*VLOOKUP(H11,Listes!$E$2:$F$5,2,FALSE)</f>
        <v>2185</v>
      </c>
    </row>
    <row r="12" spans="1:9" ht="12.75">
      <c r="A12" t="s">
        <v>27</v>
      </c>
      <c r="B12" t="s">
        <v>28</v>
      </c>
      <c r="C12" t="s">
        <v>41</v>
      </c>
      <c r="D12" t="s">
        <v>3</v>
      </c>
      <c r="E12" s="1">
        <v>22135</v>
      </c>
      <c r="F12" s="2">
        <f ca="1" t="shared" si="0"/>
        <v>58</v>
      </c>
      <c r="G12">
        <f t="shared" si="1"/>
        <v>4</v>
      </c>
      <c r="H12" t="s">
        <v>50</v>
      </c>
      <c r="I12">
        <f>VLOOKUP(H12,Listes!$E$2:$F$5,2,FALSE)+5%*G12*VLOOKUP(H12,Listes!$E$2:$F$5,2,FALSE)</f>
        <v>2280</v>
      </c>
    </row>
    <row r="13" spans="1:9" ht="12.75">
      <c r="A13" t="s">
        <v>38</v>
      </c>
      <c r="B13" t="s">
        <v>39</v>
      </c>
      <c r="C13" t="s">
        <v>41</v>
      </c>
      <c r="D13" t="s">
        <v>3</v>
      </c>
      <c r="E13" s="1">
        <v>23924</v>
      </c>
      <c r="F13" s="2">
        <f ca="1" t="shared" si="0"/>
        <v>53</v>
      </c>
      <c r="G13">
        <f t="shared" si="1"/>
        <v>3</v>
      </c>
      <c r="H13" t="s">
        <v>50</v>
      </c>
      <c r="I13">
        <f>VLOOKUP(H13,Listes!$E$2:$F$5,2,FALSE)+5%*G13*VLOOKUP(H13,Listes!$E$2:$F$5,2,FALSE)</f>
        <v>2185</v>
      </c>
    </row>
    <row r="14" spans="1:9" ht="12.75">
      <c r="A14" t="s">
        <v>44</v>
      </c>
      <c r="B14" t="s">
        <v>45</v>
      </c>
      <c r="C14" t="s">
        <v>41</v>
      </c>
      <c r="D14" t="s">
        <v>1</v>
      </c>
      <c r="E14" s="1">
        <v>30476</v>
      </c>
      <c r="F14" s="2">
        <f ca="1" t="shared" si="0"/>
        <v>35</v>
      </c>
      <c r="G14">
        <f t="shared" si="1"/>
        <v>2</v>
      </c>
      <c r="H14" t="s">
        <v>50</v>
      </c>
      <c r="I14">
        <f>VLOOKUP(H14,Listes!$E$2:$F$5,2,FALSE)+5%*G14*VLOOKUP(H14,Listes!$E$2:$F$5,2,FALSE)</f>
        <v>2090</v>
      </c>
    </row>
    <row r="15" spans="1:9" ht="12.75">
      <c r="A15" t="s">
        <v>9</v>
      </c>
      <c r="B15" t="s">
        <v>10</v>
      </c>
      <c r="C15" t="s">
        <v>41</v>
      </c>
      <c r="D15" t="s">
        <v>3</v>
      </c>
      <c r="E15" s="1">
        <v>15382</v>
      </c>
      <c r="F15" s="2">
        <f ca="1" t="shared" si="0"/>
        <v>77</v>
      </c>
      <c r="G15">
        <f t="shared" si="1"/>
        <v>4</v>
      </c>
      <c r="H15" t="s">
        <v>49</v>
      </c>
      <c r="I15">
        <f>VLOOKUP(H15,Listes!$E$2:$F$5,2,FALSE)+5%*G15*VLOOKUP(H15,Listes!$E$2:$F$5,2,FALSE)</f>
        <v>1920</v>
      </c>
    </row>
    <row r="16" spans="1:9" ht="12.75">
      <c r="A16" t="s">
        <v>11</v>
      </c>
      <c r="B16" t="s">
        <v>42</v>
      </c>
      <c r="C16" t="s">
        <v>41</v>
      </c>
      <c r="D16" t="s">
        <v>1</v>
      </c>
      <c r="E16" s="1">
        <v>23867</v>
      </c>
      <c r="F16" s="2">
        <f ca="1" t="shared" si="0"/>
        <v>53</v>
      </c>
      <c r="G16">
        <f t="shared" si="1"/>
        <v>3</v>
      </c>
      <c r="H16" t="s">
        <v>49</v>
      </c>
      <c r="I16">
        <f>VLOOKUP(H16,Listes!$E$2:$F$5,2,FALSE)+5%*G16*VLOOKUP(H16,Listes!$E$2:$F$5,2,FALSE)</f>
        <v>1840</v>
      </c>
    </row>
    <row r="17" spans="1:9" ht="12.75">
      <c r="A17" t="s">
        <v>14</v>
      </c>
      <c r="B17" t="s">
        <v>15</v>
      </c>
      <c r="C17" t="s">
        <v>41</v>
      </c>
      <c r="D17" t="s">
        <v>2</v>
      </c>
      <c r="E17" s="1">
        <v>27613</v>
      </c>
      <c r="F17" s="2">
        <f ca="1" t="shared" si="0"/>
        <v>43</v>
      </c>
      <c r="G17">
        <f t="shared" si="1"/>
        <v>2</v>
      </c>
      <c r="H17" t="s">
        <v>49</v>
      </c>
      <c r="I17">
        <f>VLOOKUP(H17,Listes!$E$2:$F$5,2,FALSE)+5%*G17*VLOOKUP(H17,Listes!$E$2:$F$5,2,FALSE)</f>
        <v>1760</v>
      </c>
    </row>
    <row r="18" spans="1:9" ht="12.75">
      <c r="A18" t="s">
        <v>16</v>
      </c>
      <c r="B18" t="s">
        <v>17</v>
      </c>
      <c r="C18" t="s">
        <v>41</v>
      </c>
      <c r="D18" t="s">
        <v>1</v>
      </c>
      <c r="E18" s="1">
        <v>30355</v>
      </c>
      <c r="F18" s="2">
        <f ca="1" t="shared" si="0"/>
        <v>36</v>
      </c>
      <c r="G18">
        <f t="shared" si="1"/>
        <v>2</v>
      </c>
      <c r="H18" t="s">
        <v>49</v>
      </c>
      <c r="I18">
        <f>VLOOKUP(H18,Listes!$E$2:$F$5,2,FALSE)+5%*G18*VLOOKUP(H18,Listes!$E$2:$F$5,2,FALSE)</f>
        <v>1760</v>
      </c>
    </row>
    <row r="19" spans="1:9" ht="12.75">
      <c r="A19" t="s">
        <v>57</v>
      </c>
      <c r="B19" t="s">
        <v>58</v>
      </c>
      <c r="C19" t="s">
        <v>41</v>
      </c>
      <c r="D19" t="s">
        <v>2</v>
      </c>
      <c r="E19" s="1">
        <v>20278</v>
      </c>
      <c r="F19" s="2">
        <f ca="1" t="shared" si="0"/>
        <v>63</v>
      </c>
      <c r="G19">
        <f t="shared" si="1"/>
        <v>4</v>
      </c>
      <c r="H19" t="s">
        <v>49</v>
      </c>
      <c r="I19">
        <f>VLOOKUP(H19,Listes!$E$2:$F$5,2,FALSE)+5%*G19*VLOOKUP(H19,Listes!$E$2:$F$5,2,FALSE)</f>
        <v>1920</v>
      </c>
    </row>
    <row r="20" spans="1:9" ht="12.75">
      <c r="A20" t="s">
        <v>23</v>
      </c>
      <c r="B20" t="s">
        <v>24</v>
      </c>
      <c r="C20" t="s">
        <v>41</v>
      </c>
      <c r="D20" t="s">
        <v>2</v>
      </c>
      <c r="E20" s="1">
        <v>25262</v>
      </c>
      <c r="F20" s="2">
        <f ca="1" t="shared" si="0"/>
        <v>50</v>
      </c>
      <c r="G20">
        <f t="shared" si="1"/>
        <v>3</v>
      </c>
      <c r="H20" t="s">
        <v>49</v>
      </c>
      <c r="I20">
        <f>VLOOKUP(H20,Listes!$E$2:$F$5,2,FALSE)+5%*G20*VLOOKUP(H20,Listes!$E$2:$F$5,2,FALSE)</f>
        <v>1840</v>
      </c>
    </row>
    <row r="21" spans="1:9" ht="12.75">
      <c r="A21" t="s">
        <v>32</v>
      </c>
      <c r="B21" t="s">
        <v>33</v>
      </c>
      <c r="C21" t="s">
        <v>41</v>
      </c>
      <c r="D21" t="s">
        <v>2</v>
      </c>
      <c r="E21" s="1">
        <v>30254</v>
      </c>
      <c r="F21" s="2">
        <f ca="1" t="shared" si="0"/>
        <v>36</v>
      </c>
      <c r="G21">
        <f t="shared" si="1"/>
        <v>2</v>
      </c>
      <c r="H21" t="s">
        <v>49</v>
      </c>
      <c r="I21">
        <f>VLOOKUP(H21,Listes!$E$2:$F$5,2,FALSE)+5%*G21*VLOOKUP(H21,Listes!$E$2:$F$5,2,FALSE)</f>
        <v>1760</v>
      </c>
    </row>
    <row r="22" spans="1:9" ht="12.75">
      <c r="A22" t="s">
        <v>34</v>
      </c>
      <c r="B22" t="s">
        <v>35</v>
      </c>
      <c r="C22" t="s">
        <v>41</v>
      </c>
      <c r="D22" t="s">
        <v>1</v>
      </c>
      <c r="E22" s="1">
        <v>21802</v>
      </c>
      <c r="F22" s="2">
        <f ca="1" t="shared" si="0"/>
        <v>59</v>
      </c>
      <c r="G22">
        <f t="shared" si="1"/>
        <v>4</v>
      </c>
      <c r="H22" t="s">
        <v>49</v>
      </c>
      <c r="I22">
        <f>VLOOKUP(H22,Listes!$E$2:$F$5,2,FALSE)+5%*G22*VLOOKUP(H22,Listes!$E$2:$F$5,2,FALSE)</f>
        <v>1920</v>
      </c>
    </row>
    <row r="26" ht="12.75">
      <c r="F26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Cassiopée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</dc:creator>
  <cp:keywords/>
  <dc:description/>
  <cp:lastModifiedBy>admin</cp:lastModifiedBy>
  <cp:lastPrinted>2003-08-17T14:10:43Z</cp:lastPrinted>
  <dcterms:created xsi:type="dcterms:W3CDTF">2003-08-12T11:28:25Z</dcterms:created>
  <dcterms:modified xsi:type="dcterms:W3CDTF">2019-04-19T07:39:20Z</dcterms:modified>
  <cp:category/>
  <cp:version/>
  <cp:contentType/>
  <cp:contentStatus/>
</cp:coreProperties>
</file>