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480" windowHeight="7935"/>
  </bookViews>
  <sheets>
    <sheet name="A faire" sheetId="5" r:id="rId1"/>
    <sheet name="Question1" sheetId="1" r:id="rId2"/>
    <sheet name="Question2" sheetId="11" r:id="rId3"/>
    <sheet name="Question3" sheetId="10" r:id="rId4"/>
    <sheet name="Question4" sheetId="4" r:id="rId5"/>
  </sheets>
  <definedNames>
    <definedName name="EnvoyéPar">Question4!#REF!</definedName>
    <definedName name="_xlnm.Print_Titles" localSheetId="1">Question1!$1:$1</definedName>
    <definedName name="Nationalités">Question4!#REF!</definedName>
    <definedName name="Origines">Question4!$E:$E</definedName>
    <definedName name="_xlnm.Print_Area" localSheetId="1">Question1!$A$1:$K$91</definedName>
  </definedNames>
  <calcPr calcId="145621"/>
</workbook>
</file>

<file path=xl/calcChain.xml><?xml version="1.0" encoding="utf-8"?>
<calcChain xmlns="http://schemas.openxmlformats.org/spreadsheetml/2006/main">
  <c r="M14" i="4" l="1"/>
  <c r="N14" i="4"/>
  <c r="N9" i="4"/>
  <c r="N8" i="4"/>
  <c r="M9" i="4"/>
  <c r="M8" i="4"/>
  <c r="M3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1" i="4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12" i="10"/>
  <c r="O4" i="10"/>
  <c r="O5" i="10"/>
  <c r="O6" i="10"/>
  <c r="O7" i="10"/>
  <c r="O8" i="10"/>
  <c r="O9" i="10"/>
  <c r="O10" i="10"/>
  <c r="O11" i="10"/>
  <c r="O3" i="10"/>
  <c r="O2" i="10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2" i="10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2" i="10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2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2" i="10"/>
  <c r="C30" i="11"/>
  <c r="C29" i="11"/>
  <c r="B30" i="11"/>
  <c r="B29" i="11"/>
  <c r="J3" i="11"/>
  <c r="J4" i="11"/>
  <c r="J5" i="11"/>
  <c r="J6" i="11"/>
  <c r="J7" i="11"/>
  <c r="J8" i="11"/>
  <c r="J9" i="11"/>
  <c r="J10" i="11"/>
  <c r="J11" i="11"/>
  <c r="J12" i="11"/>
  <c r="J13" i="11"/>
  <c r="J2" i="11"/>
  <c r="H3" i="11"/>
  <c r="H4" i="11"/>
  <c r="H5" i="11"/>
  <c r="H6" i="11"/>
  <c r="H7" i="11"/>
  <c r="H8" i="11"/>
  <c r="H9" i="11"/>
  <c r="H10" i="11"/>
  <c r="H11" i="11"/>
  <c r="H12" i="11"/>
  <c r="H13" i="11"/>
  <c r="H2" i="11"/>
  <c r="C19" i="11"/>
  <c r="C18" i="11"/>
  <c r="D16" i="11"/>
  <c r="D15" i="11"/>
  <c r="D48" i="5"/>
  <c r="D37" i="5"/>
  <c r="D17" i="5"/>
  <c r="D5" i="5"/>
  <c r="L2" i="11"/>
  <c r="G2" i="11" s="1"/>
  <c r="H87" i="1"/>
  <c r="H86" i="1"/>
  <c r="H85" i="1"/>
  <c r="H84" i="1"/>
  <c r="G12" i="11" l="1"/>
  <c r="G10" i="11"/>
  <c r="G8" i="11"/>
  <c r="G6" i="11"/>
  <c r="G4" i="11"/>
  <c r="G13" i="11"/>
  <c r="G11" i="11"/>
  <c r="G9" i="11"/>
  <c r="G7" i="11"/>
  <c r="G5" i="11"/>
  <c r="G3" i="11"/>
  <c r="D61" i="5"/>
</calcChain>
</file>

<file path=xl/comments1.xml><?xml version="1.0" encoding="utf-8"?>
<comments xmlns="http://schemas.openxmlformats.org/spreadsheetml/2006/main">
  <authors>
    <author>Admin</author>
  </authors>
  <commentList>
    <comment ref="E1" authorId="0">
      <text>
        <r>
          <rPr>
            <b/>
            <sz val="8"/>
            <color indexed="81"/>
            <rFont val="Tahoma"/>
            <family val="2"/>
          </rPr>
          <t>Liste des pays d'origine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>Nombre de personnes par pays d'origine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<sst xmlns="http://schemas.openxmlformats.org/spreadsheetml/2006/main" count="1028" uniqueCount="315">
  <si>
    <t>Nr</t>
  </si>
  <si>
    <t>Avenue Claeys</t>
  </si>
  <si>
    <t>Schaerbeek</t>
  </si>
  <si>
    <t>Rue de Rudder</t>
  </si>
  <si>
    <t>CP</t>
  </si>
  <si>
    <t>Communes</t>
  </si>
  <si>
    <t>Molenbeek</t>
  </si>
  <si>
    <t>Ixelles</t>
  </si>
  <si>
    <t>Rue de Linthout</t>
  </si>
  <si>
    <t>Rue du Maroquin</t>
  </si>
  <si>
    <t>Maroc</t>
  </si>
  <si>
    <t>Bruxelles</t>
  </si>
  <si>
    <t>Rue du vanderschrick</t>
  </si>
  <si>
    <t>Equateur</t>
  </si>
  <si>
    <t>Rue Ferdinand Craps</t>
  </si>
  <si>
    <t>Anderlecht</t>
  </si>
  <si>
    <t>Cameroun</t>
  </si>
  <si>
    <t>Rue aux bois</t>
  </si>
  <si>
    <t>Turquie</t>
  </si>
  <si>
    <t>Rue Renkin</t>
  </si>
  <si>
    <t>Rue Vandenboogaerde</t>
  </si>
  <si>
    <t>Guinée</t>
  </si>
  <si>
    <t>Belgique</t>
  </si>
  <si>
    <t>Congo</t>
  </si>
  <si>
    <t>France</t>
  </si>
  <si>
    <t>Sénégal</t>
  </si>
  <si>
    <t xml:space="preserve">Rue de la stratégie </t>
  </si>
  <si>
    <t>Auderghem</t>
  </si>
  <si>
    <t>Rue Jean Debien</t>
  </si>
  <si>
    <t>Guinée conakry</t>
  </si>
  <si>
    <t>Pierre Jean Demessemaker</t>
  </si>
  <si>
    <t>Avenue Crikx</t>
  </si>
  <si>
    <t>Avenue Georges Henri</t>
  </si>
  <si>
    <t>Bergensesteenweeg</t>
  </si>
  <si>
    <t>Frans van Cutsen</t>
  </si>
  <si>
    <t>Rue du champ de la couronne</t>
  </si>
  <si>
    <t>Laeken</t>
  </si>
  <si>
    <t>Togo</t>
  </si>
  <si>
    <t>Rue Chaumontel</t>
  </si>
  <si>
    <t>Etterbeek</t>
  </si>
  <si>
    <t>Saint Gilles</t>
  </si>
  <si>
    <t>Koekelberg</t>
  </si>
  <si>
    <t>Ganshoren</t>
  </si>
  <si>
    <t>Jette</t>
  </si>
  <si>
    <t>Neder-over-heembeek</t>
  </si>
  <si>
    <t>Haeren</t>
  </si>
  <si>
    <t>Watermael Boitsfort</t>
  </si>
  <si>
    <t>Uccle</t>
  </si>
  <si>
    <t>Forest</t>
  </si>
  <si>
    <t>Wavre</t>
  </si>
  <si>
    <t>Evere</t>
  </si>
  <si>
    <t>Kalkoven</t>
  </si>
  <si>
    <t>Asse</t>
  </si>
  <si>
    <t>Dédale du campanil</t>
  </si>
  <si>
    <t>Place Eugène Verboekhoven</t>
  </si>
  <si>
    <t>Chaussée de Louvain</t>
  </si>
  <si>
    <t>Rue verte</t>
  </si>
  <si>
    <t>Du Vallon</t>
  </si>
  <si>
    <t>Algérie</t>
  </si>
  <si>
    <t>Martin 5</t>
  </si>
  <si>
    <t>Chaussée de Haecht</t>
  </si>
  <si>
    <t>Rue potagère</t>
  </si>
  <si>
    <t>Rue Ernest Discailliens</t>
  </si>
  <si>
    <t>Albanie</t>
  </si>
  <si>
    <t>Rue de Navez</t>
  </si>
  <si>
    <t>Edouard Stuckens</t>
  </si>
  <si>
    <t>Joseph Dekeyn</t>
  </si>
  <si>
    <t>Armenie</t>
  </si>
  <si>
    <t>Rue du petit rempart</t>
  </si>
  <si>
    <t>Chaussée d'Anvers</t>
  </si>
  <si>
    <t>Rue de choeur</t>
  </si>
  <si>
    <t>Rue de l'aérodrome</t>
  </si>
  <si>
    <t>Yougoslavie</t>
  </si>
  <si>
    <t>Rue de Locht</t>
  </si>
  <si>
    <t>Avenue de la couronne</t>
  </si>
  <si>
    <t>Henri Strauven</t>
  </si>
  <si>
    <t>Boulevard Emile Bockstael</t>
  </si>
  <si>
    <t>Abidjan</t>
  </si>
  <si>
    <t>Mali</t>
  </si>
  <si>
    <t>Krainem</t>
  </si>
  <si>
    <t>Nigeria</t>
  </si>
  <si>
    <t>Nigéria</t>
  </si>
  <si>
    <t>Gustave Huberti</t>
  </si>
  <si>
    <t>Léon Doperie</t>
  </si>
  <si>
    <t>Rue de l'Ourthe</t>
  </si>
  <si>
    <t>Rue Vanderschrick</t>
  </si>
  <si>
    <t>Avenue Jacobs Fontaine</t>
  </si>
  <si>
    <t>Rue Wayez</t>
  </si>
  <si>
    <t>Rue Rogier</t>
  </si>
  <si>
    <t>Syrie</t>
  </si>
  <si>
    <t>Rue hydrolique</t>
  </si>
  <si>
    <t>Géorgie</t>
  </si>
  <si>
    <t>Bangladesh</t>
  </si>
  <si>
    <t>Rue de l'inquisition</t>
  </si>
  <si>
    <t>Avenue Emile Zola</t>
  </si>
  <si>
    <t>Colombie</t>
  </si>
  <si>
    <t>Rue Wautier</t>
  </si>
  <si>
    <t>Rue de Deux Eglises</t>
  </si>
  <si>
    <t>Rue Rinken</t>
  </si>
  <si>
    <t>Rue Brogniez</t>
  </si>
  <si>
    <t>Angola</t>
  </si>
  <si>
    <t>Rue Saint Bernard</t>
  </si>
  <si>
    <t>Rue de Haeck</t>
  </si>
  <si>
    <t>Chemin des deux maisons</t>
  </si>
  <si>
    <t>Leuvensesteegweg</t>
  </si>
  <si>
    <t>Tervuren</t>
  </si>
  <si>
    <t>Kleine Gestraat</t>
  </si>
  <si>
    <t>Zaventem</t>
  </si>
  <si>
    <t>Rue Nicolas Doyen</t>
  </si>
  <si>
    <t>Jacobs Fontaine</t>
  </si>
  <si>
    <t>Chaussée d'Ath</t>
  </si>
  <si>
    <t>Géneral Molitor</t>
  </si>
  <si>
    <t>Avenue Gustave Latinis</t>
  </si>
  <si>
    <t>Corée</t>
  </si>
  <si>
    <t>Léon Mignon</t>
  </si>
  <si>
    <t>Rue d'Italie</t>
  </si>
  <si>
    <t>Vilvoorde</t>
  </si>
  <si>
    <t>Rue du Trône</t>
  </si>
  <si>
    <t>Square Armand Steurs</t>
  </si>
  <si>
    <t>Chaussée de Mons</t>
  </si>
  <si>
    <t>Chaussée d'alsemberg</t>
  </si>
  <si>
    <t>Rwanda</t>
  </si>
  <si>
    <t>Rue Du grand-Duc</t>
  </si>
  <si>
    <t>Avenue Louis Ceuster</t>
  </si>
  <si>
    <t>Rue Borgval</t>
  </si>
  <si>
    <t>Du Chapitre</t>
  </si>
  <si>
    <t>Côte d'Ivoire</t>
  </si>
  <si>
    <t>Moorsled</t>
  </si>
  <si>
    <t>Marcelle Gruner</t>
  </si>
  <si>
    <t>Rue d'Albanie</t>
  </si>
  <si>
    <t>Avenue de Koekelberg</t>
  </si>
  <si>
    <t>Rue Masoui</t>
  </si>
  <si>
    <t>BLD Maurice Karen</t>
  </si>
  <si>
    <t>Cuba</t>
  </si>
  <si>
    <t>Raphaël</t>
  </si>
  <si>
    <t>Eugène Plasky</t>
  </si>
  <si>
    <t>Berchem-Sainte-Agathe</t>
  </si>
  <si>
    <t>Woluwé-Saint-Lambert</t>
  </si>
  <si>
    <t>Woluwé-Saint-Pierre</t>
  </si>
  <si>
    <t>Saint-Josse-Ten-noode</t>
  </si>
  <si>
    <t>Arlon</t>
  </si>
  <si>
    <t>Chaussée d'Hacht</t>
  </si>
  <si>
    <t>Date d'entrée</t>
  </si>
  <si>
    <t>Nom</t>
  </si>
  <si>
    <t>Rue</t>
  </si>
  <si>
    <t>Commune</t>
  </si>
  <si>
    <t>Date de naissance</t>
  </si>
  <si>
    <t>Age</t>
  </si>
  <si>
    <t>Pays d'origine</t>
  </si>
  <si>
    <t>Akhenaton</t>
  </si>
  <si>
    <t>Aldebert</t>
  </si>
  <si>
    <t>Arno</t>
  </si>
  <si>
    <t>Bernard Lavilliers</t>
  </si>
  <si>
    <t>Calogero</t>
  </si>
  <si>
    <t>Christophe Willem</t>
  </si>
  <si>
    <t>Doc Gynéco</t>
  </si>
  <si>
    <t>Faudel</t>
  </si>
  <si>
    <t>Frank Alamo</t>
  </si>
  <si>
    <t>Gérard Blanchard</t>
  </si>
  <si>
    <t>Hubert-Félix Thiéfaine</t>
  </si>
  <si>
    <t>Jean-Louis Aubert</t>
  </si>
  <si>
    <t>Kent</t>
  </si>
  <si>
    <t>Mano Solo</t>
  </si>
  <si>
    <t>Matthieu Chedid</t>
  </si>
  <si>
    <t>Michel Fugain</t>
  </si>
  <si>
    <t>Pascal Mono</t>
  </si>
  <si>
    <t>Richard Anthony</t>
  </si>
  <si>
    <t>Stephan Eicher</t>
  </si>
  <si>
    <t>Thomas Fersen</t>
  </si>
  <si>
    <t>Yann Tiersen</t>
  </si>
  <si>
    <t>Alain Bashung</t>
  </si>
  <si>
    <t>Alexis HK</t>
  </si>
  <si>
    <t>Arthur H</t>
  </si>
  <si>
    <t>Bertrand Burgalat</t>
  </si>
  <si>
    <t>Charlélie Couture</t>
  </si>
  <si>
    <t>Corneille</t>
  </si>
  <si>
    <t>Eddy Mitchell</t>
  </si>
  <si>
    <t>Florent Pagny</t>
  </si>
  <si>
    <t>Garou</t>
  </si>
  <si>
    <t>Gilbert Montagné</t>
  </si>
  <si>
    <t>Jacques Higelin</t>
  </si>
  <si>
    <t>Jean-Louis Murat</t>
  </si>
  <si>
    <t>Julien Baer</t>
  </si>
  <si>
    <t>Maxime Le Forestier</t>
  </si>
  <si>
    <t>Michel Jonasz</t>
  </si>
  <si>
    <t>Pascal Obispo</t>
  </si>
  <si>
    <t>Roch Voisine</t>
  </si>
  <si>
    <t>Stomy Bugsy</t>
  </si>
  <si>
    <t>Tonton David</t>
  </si>
  <si>
    <t>Yannick Noah</t>
  </si>
  <si>
    <t>Alain Chamfort</t>
  </si>
  <si>
    <t>Alibi Montana</t>
  </si>
  <si>
    <t>Bob Sinclar</t>
  </si>
  <si>
    <t>Charles Aznavour</t>
  </si>
  <si>
    <t>David Hallyday</t>
  </si>
  <si>
    <t>Étienne Daho</t>
  </si>
  <si>
    <t>Francis Cabrel</t>
  </si>
  <si>
    <t>Grand Corps Malade</t>
  </si>
  <si>
    <t>Jean Bart</t>
  </si>
  <si>
    <t>Jean-Luc Lahaye</t>
  </si>
  <si>
    <t>Julien Clerc</t>
  </si>
  <si>
    <t>Laurent Voulzy</t>
  </si>
  <si>
    <t>MC Solaar</t>
  </si>
  <si>
    <t>Michel Sardou</t>
  </si>
  <si>
    <t>Patrick Bruel</t>
  </si>
  <si>
    <t>Tété</t>
  </si>
  <si>
    <t>Vincent Delerm</t>
  </si>
  <si>
    <t>Alain Souchon</t>
  </si>
  <si>
    <t>Antoine</t>
  </si>
  <si>
    <t>Bénabar</t>
  </si>
  <si>
    <t>Cali</t>
  </si>
  <si>
    <t>Christophe Maé</t>
  </si>
  <si>
    <t>Didier Super</t>
  </si>
  <si>
    <t>Faf Larage</t>
  </si>
  <si>
    <t>Gérald De Palmas</t>
  </si>
  <si>
    <t>Grégory Lemarchal</t>
  </si>
  <si>
    <t>Jean-Jacques Goldman</t>
  </si>
  <si>
    <t>Jérémy Chatelain</t>
  </si>
  <si>
    <t>Kamini</t>
  </si>
  <si>
    <t>Louis Bertignac</t>
  </si>
  <si>
    <t>Matt Pokora</t>
  </si>
  <si>
    <t>Michel Delpech</t>
  </si>
  <si>
    <t>Miossec</t>
  </si>
  <si>
    <t>Renaud</t>
  </si>
  <si>
    <t>Serge Lama</t>
  </si>
  <si>
    <t>Thierry Amiel</t>
  </si>
  <si>
    <t>William Sheller</t>
  </si>
  <si>
    <t>Sexe</t>
  </si>
  <si>
    <t>Mme/Mr</t>
  </si>
  <si>
    <t>Nombre d'enfants</t>
  </si>
  <si>
    <t>m</t>
  </si>
  <si>
    <t>f</t>
  </si>
  <si>
    <t>Vanessa Paradis</t>
  </si>
  <si>
    <t>Estelle Hallyday</t>
  </si>
  <si>
    <t>Cécile Defrance</t>
  </si>
  <si>
    <t>Amel Bent</t>
  </si>
  <si>
    <t>Sandra Kim</t>
  </si>
  <si>
    <t>Axelle Red</t>
  </si>
  <si>
    <t>Margueritte Duras</t>
  </si>
  <si>
    <t>Marylou Str</t>
  </si>
  <si>
    <t>Sévérine Inconnue</t>
  </si>
  <si>
    <t>Francisca Lalanne</t>
  </si>
  <si>
    <t>Patricia Fiori</t>
  </si>
  <si>
    <t>Jours</t>
  </si>
  <si>
    <t>Initiales</t>
  </si>
  <si>
    <t>Nombre de personnes</t>
  </si>
  <si>
    <t>Age moyen</t>
  </si>
  <si>
    <t>Nombre de personnes de 35 ans ou plus</t>
  </si>
  <si>
    <t>Calogera</t>
  </si>
  <si>
    <t>Francine Alamo</t>
  </si>
  <si>
    <t>Nombre de personnes et âge moyen par sexe</t>
  </si>
  <si>
    <t>Nombre</t>
  </si>
  <si>
    <t>Dans la colonne 'Initiales', obtenez la première lettre des noms des personnes</t>
  </si>
  <si>
    <t>Codes</t>
  </si>
  <si>
    <t>Mois</t>
  </si>
  <si>
    <t>Faire apparaître en bleu les âges supérieurs ou égaux à 35</t>
  </si>
  <si>
    <t>Somme des âges</t>
  </si>
  <si>
    <t>Question1</t>
  </si>
  <si>
    <t>Colonnes A, C, F, I : ajustées au contenu le plus long</t>
  </si>
  <si>
    <t>Autres colonnes (B, D, E, G, H, J, K) : largeur = 12</t>
  </si>
  <si>
    <t>Titres : Cambria 11, gras, centré horizontalement, haut de la cellule verticalement</t>
  </si>
  <si>
    <t>Bordure : CF corrigé papier remis</t>
  </si>
  <si>
    <t>Mise en page : CF corrigé papier remis</t>
  </si>
  <si>
    <t>Question2</t>
  </si>
  <si>
    <t>En D15, calculez l'âge moyen</t>
  </si>
  <si>
    <t>En D16, calculez la somme des âges</t>
  </si>
  <si>
    <t>En C18, donnez le nombre de personnes</t>
  </si>
  <si>
    <t>En C19, donnez le nombre de personnes dont l'âge est de 35 ans ou plus</t>
  </si>
  <si>
    <t>Question3</t>
  </si>
  <si>
    <t>Dans la colonne 'Mois', calculez le nombre de mois écoulés depuis la date d'entrée</t>
  </si>
  <si>
    <t>Dans la colonne 'Codes', donnez un code pour chaque personne. Celui-ci se compose de de la première lettre et de la dernière lettre du nom</t>
  </si>
  <si>
    <t>Dans la colonne 'Communes', obtenez à partir de la liste des communes de la feuille 'Question4' la commune qui correspond au code postal</t>
  </si>
  <si>
    <t>Dans la colonne 'Ages', calculez l'âge des personnes</t>
  </si>
  <si>
    <t>Dans la colonne 'Mme/Mr', écrivez Madame ou Monsieur selon le sexe de la personne</t>
  </si>
  <si>
    <t>&gt;=1/1/1980</t>
  </si>
  <si>
    <t>&lt;1/1/1980</t>
  </si>
  <si>
    <t>Question4</t>
  </si>
  <si>
    <t>Nombre de personnes par pays d'origine</t>
  </si>
  <si>
    <t>Dans la colonne 'Jours', calculez le nombre de jours écoulés depuis la date d'entrée. Le calcul doit être fait en utilisant la date du jour se trouvant en L2</t>
  </si>
  <si>
    <t>Nombres de personnes par sexe nées avant et après 1980</t>
  </si>
  <si>
    <t>Sur la feuille 'Question3', faire apparaître en rose les noms des dames et en bleus les noms des hommes</t>
  </si>
  <si>
    <t>Consignes :</t>
  </si>
  <si>
    <t>Recopiez alors le calcul dans le tableau de façon à obtenir le nombre de personnes par sexe nées avant et après 1980</t>
  </si>
  <si>
    <t>*</t>
  </si>
  <si>
    <t>**</t>
  </si>
  <si>
    <t>Enfants</t>
  </si>
  <si>
    <t>Prime</t>
  </si>
  <si>
    <t>Date jour</t>
  </si>
  <si>
    <t>Dans la colonne prime, calculez la prime de fin d'année. Celle-ci est de 500 € auquel est ajouté un montant par enfant (celui-ci se trouve dans la cellule M2)</t>
  </si>
  <si>
    <t>(A titre d'exemple, la 1ère personne obtiendra une prime de 700 €)</t>
  </si>
  <si>
    <t>***</t>
  </si>
  <si>
    <t>****</t>
  </si>
  <si>
    <t>Montant</t>
  </si>
  <si>
    <t>Tot général</t>
  </si>
  <si>
    <t xml:space="preserve">Dans la colonne 'Primes', calculez la prime par personne. </t>
  </si>
  <si>
    <t>Bernadette Lavilliers</t>
  </si>
  <si>
    <t>En B29 et en B30, donnez le nombre de dames et d'hommes. Le calcul doit être fait une fois et recopié vers le bas</t>
  </si>
  <si>
    <t>En C29 et en C30, donnez l'âge moyen par sexe. Le calcul doit être fait une fois et recopié vers le bas</t>
  </si>
  <si>
    <t>En M3, nombre d'hommes ayant le Cameroun comme pays d'origine</t>
  </si>
  <si>
    <t>En M8, calculez le nombre de dames nées avant 1980 (avant le 1/1/1980).</t>
  </si>
  <si>
    <t>Nombre d'hommes ayant le Cameroun comme pays d'origine</t>
  </si>
  <si>
    <t xml:space="preserve">Dans la colonne 'Primes', calculez la prime de fin d'année. </t>
  </si>
  <si>
    <t>Celle-ci est de 500 € auxquels est ajouté un montant par enfant (celui-ci se trouve dans la cellule M2)</t>
  </si>
  <si>
    <t>Primes</t>
  </si>
  <si>
    <t>Celle-ci est de 500 € auxquels sont ajoutés 100 € par enfants pour les gens qui ont 3 enfants ou plus. Pas de prime pour les autres</t>
  </si>
  <si>
    <t>En M14, nombre de personnes pour lesquelles le pays d'origine n'est pas indiqué</t>
  </si>
  <si>
    <t>Nombre de personnes pour lesquelles le pays d'origine n'est pas indiqué</t>
  </si>
  <si>
    <t>500 + 100 * Nbre E</t>
  </si>
  <si>
    <t>SI</t>
  </si>
  <si>
    <t>Nbre E &gt;=  3</t>
  </si>
  <si>
    <t>ALORS</t>
  </si>
  <si>
    <t xml:space="preserve">SINON </t>
  </si>
  <si>
    <t>Les autres étoiles étant placées afin de donner le niveau de difficultés de la question</t>
  </si>
  <si>
    <t>De www.declick.be, dans 'MSOffice .. Excel .. Excel bases', téléchargez 'Test 2013-1.xlsx' et réalisez ce qui suit :</t>
  </si>
  <si>
    <t>Afin de réussir l'exercice, il est nécessaire de réussir toutes les questions marquées d'une * en colonne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</si>
</sst>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;[Red]\-#,##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0" xfId="0" applyNumberFormat="1"/>
    <xf numFmtId="0" fontId="0" fillId="2" borderId="1" xfId="0" applyFill="1" applyBorder="1" applyAlignment="1">
      <alignment horizontal="center"/>
    </xf>
    <xf numFmtId="0" fontId="1" fillId="0" borderId="0" xfId="0" applyFont="1"/>
    <xf numFmtId="0" fontId="0" fillId="0" borderId="0" xfId="0" quotePrefix="1"/>
    <xf numFmtId="14" fontId="1" fillId="0" borderId="0" xfId="0" applyNumberFormat="1" applyFont="1"/>
    <xf numFmtId="0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4" xfId="0" applyFont="1" applyBorder="1"/>
    <xf numFmtId="0" fontId="2" fillId="0" borderId="0" xfId="0" applyFont="1"/>
    <xf numFmtId="0" fontId="5" fillId="0" borderId="0" xfId="0" applyFont="1"/>
    <xf numFmtId="0" fontId="0" fillId="2" borderId="2" xfId="0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164" fontId="0" fillId="0" borderId="0" xfId="0" applyNumberFormat="1"/>
    <xf numFmtId="0" fontId="0" fillId="0" borderId="9" xfId="0" applyFont="1" applyBorder="1"/>
    <xf numFmtId="14" fontId="0" fillId="0" borderId="10" xfId="0" applyNumberFormat="1" applyFont="1" applyBorder="1"/>
    <xf numFmtId="0" fontId="0" fillId="0" borderId="10" xfId="0" applyFont="1" applyBorder="1"/>
    <xf numFmtId="0" fontId="0" fillId="0" borderId="10" xfId="0" applyNumberFormat="1" applyFont="1" applyBorder="1"/>
    <xf numFmtId="0" fontId="0" fillId="0" borderId="11" xfId="0" applyFont="1" applyBorder="1"/>
    <xf numFmtId="0" fontId="0" fillId="0" borderId="12" xfId="0" applyFont="1" applyBorder="1"/>
    <xf numFmtId="14" fontId="0" fillId="0" borderId="13" xfId="0" applyNumberFormat="1" applyFont="1" applyBorder="1"/>
    <xf numFmtId="0" fontId="0" fillId="0" borderId="13" xfId="0" applyFont="1" applyBorder="1"/>
    <xf numFmtId="0" fontId="0" fillId="0" borderId="13" xfId="0" applyNumberFormat="1" applyFont="1" applyBorder="1"/>
    <xf numFmtId="0" fontId="0" fillId="0" borderId="14" xfId="0" applyFont="1" applyBorder="1"/>
    <xf numFmtId="0" fontId="0" fillId="0" borderId="15" xfId="0" applyFont="1" applyBorder="1"/>
    <xf numFmtId="14" fontId="0" fillId="0" borderId="16" xfId="0" applyNumberFormat="1" applyFont="1" applyBorder="1"/>
    <xf numFmtId="0" fontId="0" fillId="0" borderId="16" xfId="0" applyFont="1" applyBorder="1"/>
    <xf numFmtId="0" fontId="0" fillId="0" borderId="16" xfId="0" applyNumberFormat="1" applyFont="1" applyBorder="1"/>
    <xf numFmtId="0" fontId="0" fillId="0" borderId="17" xfId="0" applyFont="1" applyBorder="1"/>
  </cellXfs>
  <cellStyles count="1">
    <cellStyle name="Normal" xfId="0" builtinId="0"/>
  </cellStyles>
  <dxfs count="3">
    <dxf>
      <font>
        <color auto="1"/>
      </font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ont>
        <color theme="3" tint="0.39994506668294322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AppData/Documents%20and%20Settings/Jo/Bureau/Tests%20Excel/Liste%20clients.xlsx" TargetMode="External"/><Relationship Id="rId1" Type="http://schemas.openxmlformats.org/officeDocument/2006/relationships/hyperlink" Target="../AppData/Documents%20and%20Settings/Jo/Bureau/Tests%20Excel/Liste%20clients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../AppData/Documents%20and%20Settings/Jo/Bureau/Tests%20Excel/Liste%20clients.xlsx" TargetMode="External"/><Relationship Id="rId1" Type="http://schemas.openxmlformats.org/officeDocument/2006/relationships/hyperlink" Target="../AppData/Documents%20and%20Settings/Jo/Bureau/Tests%20Excel/Liste%20clients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tabSelected="1" workbookViewId="0">
      <selection activeCell="C1" sqref="C1"/>
    </sheetView>
  </sheetViews>
  <sheetFormatPr baseColWidth="10" defaultColWidth="9.140625" defaultRowHeight="15" x14ac:dyDescent="0.25"/>
  <cols>
    <col min="1" max="2" width="5" style="8" customWidth="1"/>
    <col min="3" max="3" width="17.7109375" customWidth="1"/>
  </cols>
  <sheetData>
    <row r="1" spans="1:4" x14ac:dyDescent="0.25">
      <c r="C1" t="s">
        <v>313</v>
      </c>
    </row>
    <row r="2" spans="1:4" x14ac:dyDescent="0.25">
      <c r="C2" t="s">
        <v>314</v>
      </c>
    </row>
    <row r="3" spans="1:4" x14ac:dyDescent="0.25">
      <c r="C3" t="s">
        <v>312</v>
      </c>
    </row>
    <row r="5" spans="1:4" x14ac:dyDescent="0.25">
      <c r="C5" s="17" t="s">
        <v>257</v>
      </c>
      <c r="D5" s="21">
        <f>SUM(B7:B14)</f>
        <v>10</v>
      </c>
    </row>
    <row r="7" spans="1:4" x14ac:dyDescent="0.25">
      <c r="A7" s="8" t="s">
        <v>283</v>
      </c>
      <c r="B7" s="8">
        <v>1</v>
      </c>
      <c r="C7" t="s">
        <v>258</v>
      </c>
    </row>
    <row r="8" spans="1:4" x14ac:dyDescent="0.25">
      <c r="A8" s="8" t="s">
        <v>283</v>
      </c>
      <c r="C8" t="s">
        <v>259</v>
      </c>
    </row>
    <row r="10" spans="1:4" x14ac:dyDescent="0.25">
      <c r="A10" s="8" t="s">
        <v>283</v>
      </c>
      <c r="B10" s="8">
        <v>2</v>
      </c>
      <c r="C10" t="s">
        <v>260</v>
      </c>
    </row>
    <row r="12" spans="1:4" x14ac:dyDescent="0.25">
      <c r="A12" s="8" t="s">
        <v>283</v>
      </c>
      <c r="B12" s="8">
        <v>2</v>
      </c>
      <c r="C12" t="s">
        <v>261</v>
      </c>
    </row>
    <row r="14" spans="1:4" x14ac:dyDescent="0.25">
      <c r="A14" s="8" t="s">
        <v>283</v>
      </c>
      <c r="B14" s="8">
        <v>5</v>
      </c>
      <c r="C14" t="s">
        <v>262</v>
      </c>
    </row>
    <row r="16" spans="1:4" x14ac:dyDescent="0.25">
      <c r="C16" s="4"/>
    </row>
    <row r="17" spans="1:4" x14ac:dyDescent="0.25">
      <c r="C17" s="17" t="s">
        <v>263</v>
      </c>
      <c r="D17" s="21">
        <f>SUM(B19:B34)</f>
        <v>18</v>
      </c>
    </row>
    <row r="19" spans="1:4" x14ac:dyDescent="0.25">
      <c r="A19" s="8" t="s">
        <v>283</v>
      </c>
      <c r="B19" s="8">
        <v>1</v>
      </c>
      <c r="C19" t="s">
        <v>264</v>
      </c>
    </row>
    <row r="20" spans="1:4" x14ac:dyDescent="0.25">
      <c r="A20" s="8" t="s">
        <v>283</v>
      </c>
      <c r="B20" s="8">
        <v>1</v>
      </c>
      <c r="C20" t="s">
        <v>265</v>
      </c>
    </row>
    <row r="22" spans="1:4" x14ac:dyDescent="0.25">
      <c r="A22" s="8" t="s">
        <v>283</v>
      </c>
      <c r="B22" s="8">
        <v>1</v>
      </c>
      <c r="C22" t="s">
        <v>266</v>
      </c>
    </row>
    <row r="23" spans="1:4" x14ac:dyDescent="0.25">
      <c r="A23" s="8" t="s">
        <v>283</v>
      </c>
      <c r="B23" s="8">
        <v>2</v>
      </c>
      <c r="C23" t="s">
        <v>267</v>
      </c>
    </row>
    <row r="25" spans="1:4" x14ac:dyDescent="0.25">
      <c r="A25" s="8" t="s">
        <v>283</v>
      </c>
      <c r="B25" s="8">
        <v>2</v>
      </c>
      <c r="C25" t="s">
        <v>278</v>
      </c>
    </row>
    <row r="26" spans="1:4" x14ac:dyDescent="0.25">
      <c r="A26" s="8" t="s">
        <v>283</v>
      </c>
      <c r="B26" s="8">
        <v>1</v>
      </c>
      <c r="C26" t="s">
        <v>252</v>
      </c>
    </row>
    <row r="27" spans="1:4" x14ac:dyDescent="0.25">
      <c r="A27" s="8" t="s">
        <v>283</v>
      </c>
      <c r="B27" s="8">
        <v>2</v>
      </c>
      <c r="C27" t="s">
        <v>301</v>
      </c>
    </row>
    <row r="28" spans="1:4" x14ac:dyDescent="0.25">
      <c r="C28" t="s">
        <v>302</v>
      </c>
    </row>
    <row r="29" spans="1:4" x14ac:dyDescent="0.25">
      <c r="C29" t="s">
        <v>289</v>
      </c>
    </row>
    <row r="31" spans="1:4" x14ac:dyDescent="0.25">
      <c r="A31" s="8" t="s">
        <v>284</v>
      </c>
      <c r="B31" s="8">
        <v>3</v>
      </c>
      <c r="C31" t="s">
        <v>296</v>
      </c>
    </row>
    <row r="32" spans="1:4" x14ac:dyDescent="0.25">
      <c r="A32" s="8" t="s">
        <v>284</v>
      </c>
      <c r="B32" s="8">
        <v>3</v>
      </c>
      <c r="C32" t="s">
        <v>297</v>
      </c>
    </row>
    <row r="34" spans="1:4" x14ac:dyDescent="0.25">
      <c r="A34" s="8" t="s">
        <v>283</v>
      </c>
      <c r="B34" s="8">
        <v>2</v>
      </c>
      <c r="C34" t="s">
        <v>255</v>
      </c>
    </row>
    <row r="37" spans="1:4" x14ac:dyDescent="0.25">
      <c r="C37" s="17" t="s">
        <v>268</v>
      </c>
      <c r="D37" s="21">
        <f>SUM(B39:B46)</f>
        <v>15</v>
      </c>
    </row>
    <row r="39" spans="1:4" x14ac:dyDescent="0.25">
      <c r="A39" s="8" t="s">
        <v>290</v>
      </c>
      <c r="B39" s="8">
        <v>3</v>
      </c>
      <c r="C39" t="s">
        <v>269</v>
      </c>
    </row>
    <row r="40" spans="1:4" x14ac:dyDescent="0.25">
      <c r="A40" s="8" t="s">
        <v>284</v>
      </c>
      <c r="B40" s="8">
        <v>3</v>
      </c>
      <c r="C40" t="s">
        <v>270</v>
      </c>
    </row>
    <row r="41" spans="1:4" x14ac:dyDescent="0.25">
      <c r="A41" s="8" t="s">
        <v>290</v>
      </c>
      <c r="B41" s="8">
        <v>4</v>
      </c>
      <c r="C41" t="s">
        <v>271</v>
      </c>
    </row>
    <row r="42" spans="1:4" x14ac:dyDescent="0.25">
      <c r="A42" s="8" t="s">
        <v>284</v>
      </c>
      <c r="B42" s="8">
        <v>1</v>
      </c>
      <c r="C42" t="s">
        <v>272</v>
      </c>
    </row>
    <row r="43" spans="1:4" x14ac:dyDescent="0.25">
      <c r="A43" s="8" t="s">
        <v>284</v>
      </c>
      <c r="B43" s="8">
        <v>2</v>
      </c>
      <c r="C43" t="s">
        <v>273</v>
      </c>
    </row>
    <row r="44" spans="1:4" x14ac:dyDescent="0.25">
      <c r="A44" s="8" t="s">
        <v>290</v>
      </c>
      <c r="B44" s="8">
        <v>2</v>
      </c>
      <c r="C44" t="s">
        <v>294</v>
      </c>
    </row>
    <row r="45" spans="1:4" x14ac:dyDescent="0.25">
      <c r="C45" t="s">
        <v>304</v>
      </c>
    </row>
    <row r="48" spans="1:4" x14ac:dyDescent="0.25">
      <c r="C48" s="17" t="s">
        <v>276</v>
      </c>
      <c r="D48" s="21">
        <f>SUM(B50:B58)</f>
        <v>17</v>
      </c>
    </row>
    <row r="50" spans="1:4" x14ac:dyDescent="0.25">
      <c r="A50" s="8" t="s">
        <v>290</v>
      </c>
      <c r="B50" s="8">
        <v>3</v>
      </c>
      <c r="C50" t="s">
        <v>277</v>
      </c>
    </row>
    <row r="51" spans="1:4" x14ac:dyDescent="0.25">
      <c r="A51" s="8" t="s">
        <v>284</v>
      </c>
      <c r="B51" s="8">
        <v>2</v>
      </c>
      <c r="C51" t="s">
        <v>298</v>
      </c>
    </row>
    <row r="53" spans="1:4" x14ac:dyDescent="0.25">
      <c r="A53" s="8" t="s">
        <v>291</v>
      </c>
      <c r="B53" s="8">
        <v>6</v>
      </c>
      <c r="C53" t="s">
        <v>299</v>
      </c>
    </row>
    <row r="54" spans="1:4" x14ac:dyDescent="0.25">
      <c r="C54" t="s">
        <v>282</v>
      </c>
    </row>
    <row r="56" spans="1:4" x14ac:dyDescent="0.25">
      <c r="A56" s="8" t="s">
        <v>290</v>
      </c>
      <c r="B56" s="8">
        <v>3</v>
      </c>
      <c r="C56" t="s">
        <v>280</v>
      </c>
    </row>
    <row r="58" spans="1:4" x14ac:dyDescent="0.25">
      <c r="A58" s="8" t="s">
        <v>290</v>
      </c>
      <c r="B58" s="8">
        <v>3</v>
      </c>
      <c r="C58" t="s">
        <v>305</v>
      </c>
    </row>
    <row r="61" spans="1:4" x14ac:dyDescent="0.25">
      <c r="C61" s="16" t="s">
        <v>293</v>
      </c>
      <c r="D61" s="21">
        <f>D5+D17+D37+D48</f>
        <v>60</v>
      </c>
    </row>
  </sheetData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zoomScale="110" zoomScaleNormal="110" workbookViewId="0">
      <selection activeCell="C6" sqref="C6"/>
    </sheetView>
  </sheetViews>
  <sheetFormatPr baseColWidth="10" defaultColWidth="9.140625" defaultRowHeight="15" x14ac:dyDescent="0.25"/>
  <cols>
    <col min="1" max="1" width="21.28515625" bestFit="1" customWidth="1"/>
    <col min="2" max="2" width="12.7109375" customWidth="1"/>
    <col min="3" max="3" width="27.42578125" bestFit="1" customWidth="1"/>
    <col min="4" max="5" width="12.7109375" customWidth="1"/>
    <col min="6" max="6" width="22.42578125" bestFit="1" customWidth="1"/>
    <col min="7" max="8" width="12.7109375" customWidth="1"/>
    <col min="9" max="9" width="14.7109375" bestFit="1" customWidth="1"/>
    <col min="10" max="11" width="12.7109375" customWidth="1"/>
  </cols>
  <sheetData>
    <row r="1" spans="1:15" s="22" customFormat="1" ht="30" thickTop="1" thickBot="1" x14ac:dyDescent="0.3">
      <c r="A1" s="24" t="s">
        <v>143</v>
      </c>
      <c r="B1" s="25" t="s">
        <v>142</v>
      </c>
      <c r="C1" s="25" t="s">
        <v>144</v>
      </c>
      <c r="D1" s="25" t="s">
        <v>0</v>
      </c>
      <c r="E1" s="25" t="s">
        <v>4</v>
      </c>
      <c r="F1" s="25" t="s">
        <v>145</v>
      </c>
      <c r="G1" s="25" t="s">
        <v>146</v>
      </c>
      <c r="H1" s="25" t="s">
        <v>147</v>
      </c>
      <c r="I1" s="25" t="s">
        <v>148</v>
      </c>
      <c r="J1" s="25" t="s">
        <v>227</v>
      </c>
      <c r="K1" s="26" t="s">
        <v>229</v>
      </c>
      <c r="O1" s="23" t="s">
        <v>281</v>
      </c>
    </row>
    <row r="2" spans="1:15" ht="15.75" thickTop="1" x14ac:dyDescent="0.25">
      <c r="A2" s="28" t="s">
        <v>149</v>
      </c>
      <c r="B2" s="29">
        <v>40282</v>
      </c>
      <c r="C2" s="30" t="s">
        <v>1</v>
      </c>
      <c r="D2" s="30">
        <v>10</v>
      </c>
      <c r="E2" s="30">
        <v>1030</v>
      </c>
      <c r="F2" s="30" t="s">
        <v>2</v>
      </c>
      <c r="G2" s="29">
        <v>29547</v>
      </c>
      <c r="H2" s="31">
        <v>32</v>
      </c>
      <c r="I2" s="30" t="s">
        <v>21</v>
      </c>
      <c r="J2" s="30" t="s">
        <v>230</v>
      </c>
      <c r="K2" s="32"/>
    </row>
    <row r="3" spans="1:15" x14ac:dyDescent="0.25">
      <c r="A3" s="33" t="s">
        <v>150</v>
      </c>
      <c r="B3" s="34">
        <v>40287</v>
      </c>
      <c r="C3" s="35" t="s">
        <v>3</v>
      </c>
      <c r="D3" s="35">
        <v>20</v>
      </c>
      <c r="E3" s="35">
        <v>1080</v>
      </c>
      <c r="F3" s="35" t="s">
        <v>6</v>
      </c>
      <c r="G3" s="34">
        <v>29263</v>
      </c>
      <c r="H3" s="36">
        <v>32</v>
      </c>
      <c r="I3" s="35" t="s">
        <v>21</v>
      </c>
      <c r="J3" s="35" t="s">
        <v>230</v>
      </c>
      <c r="K3" s="37">
        <v>1</v>
      </c>
      <c r="O3" t="s">
        <v>258</v>
      </c>
    </row>
    <row r="4" spans="1:15" x14ac:dyDescent="0.25">
      <c r="A4" s="33" t="s">
        <v>151</v>
      </c>
      <c r="B4" s="34">
        <v>40288</v>
      </c>
      <c r="C4" s="35" t="s">
        <v>8</v>
      </c>
      <c r="D4" s="35">
        <v>23</v>
      </c>
      <c r="E4" s="35">
        <v>1030</v>
      </c>
      <c r="F4" s="35" t="s">
        <v>2</v>
      </c>
      <c r="G4" s="34">
        <v>26543</v>
      </c>
      <c r="H4" s="36">
        <v>40</v>
      </c>
      <c r="I4" s="35" t="s">
        <v>22</v>
      </c>
      <c r="J4" s="35" t="s">
        <v>230</v>
      </c>
      <c r="K4" s="37"/>
      <c r="O4" t="s">
        <v>259</v>
      </c>
    </row>
    <row r="5" spans="1:15" x14ac:dyDescent="0.25">
      <c r="A5" s="33" t="s">
        <v>152</v>
      </c>
      <c r="B5" s="34">
        <v>40329</v>
      </c>
      <c r="C5" s="35" t="s">
        <v>9</v>
      </c>
      <c r="D5" s="35">
        <v>22</v>
      </c>
      <c r="E5" s="35">
        <v>1080</v>
      </c>
      <c r="F5" s="35" t="s">
        <v>6</v>
      </c>
      <c r="G5" s="34">
        <v>27928</v>
      </c>
      <c r="H5" s="36">
        <v>36</v>
      </c>
      <c r="I5" s="35" t="s">
        <v>10</v>
      </c>
      <c r="J5" s="35" t="s">
        <v>230</v>
      </c>
      <c r="K5" s="37"/>
    </row>
    <row r="6" spans="1:15" x14ac:dyDescent="0.25">
      <c r="A6" s="33" t="s">
        <v>153</v>
      </c>
      <c r="B6" s="34">
        <v>40325</v>
      </c>
      <c r="C6" s="35" t="s">
        <v>12</v>
      </c>
      <c r="D6" s="35">
        <v>152</v>
      </c>
      <c r="E6" s="35">
        <v>1060</v>
      </c>
      <c r="F6" s="35" t="s">
        <v>40</v>
      </c>
      <c r="G6" s="34">
        <v>33583</v>
      </c>
      <c r="H6" s="36">
        <v>21</v>
      </c>
      <c r="I6" s="35" t="s">
        <v>13</v>
      </c>
      <c r="J6" s="35" t="s">
        <v>230</v>
      </c>
      <c r="K6" s="37"/>
      <c r="O6" t="s">
        <v>260</v>
      </c>
    </row>
    <row r="7" spans="1:15" x14ac:dyDescent="0.25">
      <c r="A7" s="33" t="s">
        <v>154</v>
      </c>
      <c r="B7" s="34">
        <v>40329</v>
      </c>
      <c r="C7" s="35" t="s">
        <v>14</v>
      </c>
      <c r="D7" s="35">
        <v>35</v>
      </c>
      <c r="E7" s="35">
        <v>1070</v>
      </c>
      <c r="F7" s="35" t="s">
        <v>15</v>
      </c>
      <c r="G7" s="34">
        <v>29387</v>
      </c>
      <c r="H7" s="36">
        <v>32</v>
      </c>
      <c r="I7" s="35" t="s">
        <v>16</v>
      </c>
      <c r="J7" s="35" t="s">
        <v>230</v>
      </c>
      <c r="K7" s="37"/>
    </row>
    <row r="8" spans="1:15" x14ac:dyDescent="0.25">
      <c r="A8" s="33" t="s">
        <v>155</v>
      </c>
      <c r="B8" s="34">
        <v>40329</v>
      </c>
      <c r="C8" s="35" t="s">
        <v>17</v>
      </c>
      <c r="D8" s="35">
        <v>42</v>
      </c>
      <c r="E8" s="35">
        <v>1150</v>
      </c>
      <c r="F8" s="35" t="s">
        <v>138</v>
      </c>
      <c r="G8" s="34">
        <v>29689</v>
      </c>
      <c r="H8" s="36">
        <v>31</v>
      </c>
      <c r="I8" s="35" t="s">
        <v>18</v>
      </c>
      <c r="J8" s="35" t="s">
        <v>230</v>
      </c>
      <c r="K8" s="37"/>
      <c r="O8" t="s">
        <v>261</v>
      </c>
    </row>
    <row r="9" spans="1:15" x14ac:dyDescent="0.25">
      <c r="A9" s="33" t="s">
        <v>156</v>
      </c>
      <c r="B9" s="34">
        <v>40329</v>
      </c>
      <c r="C9" s="35" t="s">
        <v>19</v>
      </c>
      <c r="D9" s="35">
        <v>333</v>
      </c>
      <c r="E9" s="35">
        <v>1030</v>
      </c>
      <c r="F9" s="35" t="s">
        <v>2</v>
      </c>
      <c r="G9" s="34">
        <v>32496</v>
      </c>
      <c r="H9" s="36">
        <v>24</v>
      </c>
      <c r="I9" s="35" t="s">
        <v>10</v>
      </c>
      <c r="J9" s="35" t="s">
        <v>230</v>
      </c>
      <c r="K9" s="37"/>
    </row>
    <row r="10" spans="1:15" x14ac:dyDescent="0.25">
      <c r="A10" s="33" t="s">
        <v>157</v>
      </c>
      <c r="B10" s="34">
        <v>40329</v>
      </c>
      <c r="C10" s="35" t="s">
        <v>20</v>
      </c>
      <c r="D10" s="35">
        <v>66</v>
      </c>
      <c r="E10" s="35">
        <v>1080</v>
      </c>
      <c r="F10" s="35" t="s">
        <v>6</v>
      </c>
      <c r="G10" s="34">
        <v>28721</v>
      </c>
      <c r="H10" s="36">
        <v>34</v>
      </c>
      <c r="I10" s="35" t="s">
        <v>16</v>
      </c>
      <c r="J10" s="35" t="s">
        <v>230</v>
      </c>
      <c r="K10" s="37"/>
      <c r="O10" t="s">
        <v>262</v>
      </c>
    </row>
    <row r="11" spans="1:15" x14ac:dyDescent="0.25">
      <c r="A11" s="33" t="s">
        <v>158</v>
      </c>
      <c r="B11" s="34">
        <v>40305</v>
      </c>
      <c r="C11" s="35" t="s">
        <v>26</v>
      </c>
      <c r="D11" s="35">
        <v>33</v>
      </c>
      <c r="E11" s="35">
        <v>1160</v>
      </c>
      <c r="F11" s="35" t="s">
        <v>27</v>
      </c>
      <c r="G11" s="34">
        <v>28393</v>
      </c>
      <c r="H11" s="36">
        <v>35</v>
      </c>
      <c r="I11" s="35" t="s">
        <v>16</v>
      </c>
      <c r="J11" s="35" t="s">
        <v>230</v>
      </c>
      <c r="K11" s="37"/>
    </row>
    <row r="12" spans="1:15" x14ac:dyDescent="0.25">
      <c r="A12" s="33" t="s">
        <v>159</v>
      </c>
      <c r="B12" s="34">
        <v>40310</v>
      </c>
      <c r="C12" s="35" t="s">
        <v>28</v>
      </c>
      <c r="D12" s="35">
        <v>14</v>
      </c>
      <c r="E12" s="35">
        <v>1030</v>
      </c>
      <c r="F12" s="35" t="s">
        <v>2</v>
      </c>
      <c r="G12" s="34">
        <v>27658</v>
      </c>
      <c r="H12" s="36">
        <v>37</v>
      </c>
      <c r="I12" s="35" t="s">
        <v>29</v>
      </c>
      <c r="J12" s="35" t="s">
        <v>230</v>
      </c>
      <c r="K12" s="37">
        <v>4</v>
      </c>
    </row>
    <row r="13" spans="1:15" x14ac:dyDescent="0.25">
      <c r="A13" s="33" t="s">
        <v>160</v>
      </c>
      <c r="B13" s="34">
        <v>40343</v>
      </c>
      <c r="C13" s="35" t="s">
        <v>30</v>
      </c>
      <c r="D13" s="35">
        <v>158</v>
      </c>
      <c r="E13" s="35">
        <v>1080</v>
      </c>
      <c r="F13" s="35" t="s">
        <v>6</v>
      </c>
      <c r="G13" s="34">
        <v>25340</v>
      </c>
      <c r="H13" s="36">
        <v>43</v>
      </c>
      <c r="I13" s="35" t="s">
        <v>23</v>
      </c>
      <c r="J13" s="35" t="s">
        <v>230</v>
      </c>
      <c r="K13" s="37">
        <v>2</v>
      </c>
    </row>
    <row r="14" spans="1:15" x14ac:dyDescent="0.25">
      <c r="A14" s="33" t="s">
        <v>233</v>
      </c>
      <c r="B14" s="34">
        <v>40343</v>
      </c>
      <c r="C14" s="35" t="s">
        <v>31</v>
      </c>
      <c r="D14" s="35">
        <v>111</v>
      </c>
      <c r="E14" s="35">
        <v>1060</v>
      </c>
      <c r="F14" s="35" t="s">
        <v>40</v>
      </c>
      <c r="G14" s="34">
        <v>29660</v>
      </c>
      <c r="H14" s="36">
        <v>31</v>
      </c>
      <c r="I14" s="35" t="s">
        <v>23</v>
      </c>
      <c r="J14" s="35" t="s">
        <v>231</v>
      </c>
      <c r="K14" s="37"/>
    </row>
    <row r="15" spans="1:15" x14ac:dyDescent="0.25">
      <c r="A15" s="33" t="s">
        <v>161</v>
      </c>
      <c r="B15" s="34">
        <v>40344</v>
      </c>
      <c r="C15" s="35" t="s">
        <v>32</v>
      </c>
      <c r="D15" s="35">
        <v>10</v>
      </c>
      <c r="E15" s="35">
        <v>1200</v>
      </c>
      <c r="F15" s="35" t="s">
        <v>137</v>
      </c>
      <c r="G15" s="34">
        <v>25551</v>
      </c>
      <c r="H15" s="36">
        <v>43</v>
      </c>
      <c r="I15" s="35" t="s">
        <v>16</v>
      </c>
      <c r="J15" s="35" t="s">
        <v>230</v>
      </c>
      <c r="K15" s="37">
        <v>1</v>
      </c>
    </row>
    <row r="16" spans="1:15" x14ac:dyDescent="0.25">
      <c r="A16" s="33" t="s">
        <v>162</v>
      </c>
      <c r="B16" s="34">
        <v>40351</v>
      </c>
      <c r="C16" s="35" t="s">
        <v>33</v>
      </c>
      <c r="D16" s="35">
        <v>258</v>
      </c>
      <c r="E16" s="35">
        <v>1500</v>
      </c>
      <c r="F16" s="35" t="s">
        <v>49</v>
      </c>
      <c r="G16" s="34">
        <v>26768</v>
      </c>
      <c r="H16" s="36">
        <v>39</v>
      </c>
      <c r="I16" s="35" t="s">
        <v>10</v>
      </c>
      <c r="J16" s="35" t="s">
        <v>230</v>
      </c>
      <c r="K16" s="37">
        <v>4</v>
      </c>
    </row>
    <row r="17" spans="1:11" x14ac:dyDescent="0.25">
      <c r="A17" s="33" t="s">
        <v>163</v>
      </c>
      <c r="B17" s="34">
        <v>40351</v>
      </c>
      <c r="C17" s="35" t="s">
        <v>34</v>
      </c>
      <c r="D17" s="35">
        <v>26</v>
      </c>
      <c r="E17" s="35">
        <v>1140</v>
      </c>
      <c r="F17" s="35" t="s">
        <v>50</v>
      </c>
      <c r="G17" s="34">
        <v>25890</v>
      </c>
      <c r="H17" s="36">
        <v>42</v>
      </c>
      <c r="I17" s="35" t="s">
        <v>16</v>
      </c>
      <c r="J17" s="35" t="s">
        <v>230</v>
      </c>
      <c r="K17" s="37">
        <v>2</v>
      </c>
    </row>
    <row r="18" spans="1:11" x14ac:dyDescent="0.25">
      <c r="A18" s="33" t="s">
        <v>164</v>
      </c>
      <c r="B18" s="34">
        <v>40351</v>
      </c>
      <c r="C18" s="35" t="s">
        <v>35</v>
      </c>
      <c r="D18" s="35">
        <v>222</v>
      </c>
      <c r="E18" s="35">
        <v>1020</v>
      </c>
      <c r="F18" s="35" t="s">
        <v>36</v>
      </c>
      <c r="G18" s="34">
        <v>25914</v>
      </c>
      <c r="H18" s="36">
        <v>42</v>
      </c>
      <c r="I18" s="35" t="s">
        <v>37</v>
      </c>
      <c r="J18" s="35" t="s">
        <v>230</v>
      </c>
      <c r="K18" s="37">
        <v>2</v>
      </c>
    </row>
    <row r="19" spans="1:11" x14ac:dyDescent="0.25">
      <c r="A19" s="33" t="s">
        <v>165</v>
      </c>
      <c r="B19" s="34">
        <v>40351</v>
      </c>
      <c r="C19" s="35" t="s">
        <v>38</v>
      </c>
      <c r="D19" s="35">
        <v>78</v>
      </c>
      <c r="E19" s="35">
        <v>1030</v>
      </c>
      <c r="F19" s="35" t="s">
        <v>2</v>
      </c>
      <c r="G19" s="34">
        <v>22798</v>
      </c>
      <c r="H19" s="36">
        <v>50</v>
      </c>
      <c r="I19" s="35" t="s">
        <v>10</v>
      </c>
      <c r="J19" s="35" t="s">
        <v>230</v>
      </c>
      <c r="K19" s="37">
        <v>5</v>
      </c>
    </row>
    <row r="20" spans="1:11" x14ac:dyDescent="0.25">
      <c r="A20" s="33" t="s">
        <v>232</v>
      </c>
      <c r="B20" s="34">
        <v>40372</v>
      </c>
      <c r="C20" s="35" t="s">
        <v>51</v>
      </c>
      <c r="D20" s="35">
        <v>80</v>
      </c>
      <c r="E20" s="35">
        <v>1730</v>
      </c>
      <c r="F20" s="35" t="s">
        <v>52</v>
      </c>
      <c r="G20" s="34">
        <v>24353</v>
      </c>
      <c r="H20" s="36">
        <v>46</v>
      </c>
      <c r="I20" s="36" t="s">
        <v>23</v>
      </c>
      <c r="J20" s="35" t="s">
        <v>231</v>
      </c>
      <c r="K20" s="37"/>
    </row>
    <row r="21" spans="1:11" x14ac:dyDescent="0.25">
      <c r="A21" s="33" t="s">
        <v>166</v>
      </c>
      <c r="B21" s="34">
        <v>40365</v>
      </c>
      <c r="C21" s="35" t="s">
        <v>53</v>
      </c>
      <c r="D21" s="35">
        <v>52</v>
      </c>
      <c r="E21" s="35">
        <v>1200</v>
      </c>
      <c r="F21" s="35" t="s">
        <v>137</v>
      </c>
      <c r="G21" s="34">
        <v>26025</v>
      </c>
      <c r="H21" s="36">
        <v>41</v>
      </c>
      <c r="I21" s="36" t="s">
        <v>23</v>
      </c>
      <c r="J21" s="35" t="s">
        <v>230</v>
      </c>
      <c r="K21" s="37"/>
    </row>
    <row r="22" spans="1:11" x14ac:dyDescent="0.25">
      <c r="A22" s="33" t="s">
        <v>167</v>
      </c>
      <c r="B22" s="34">
        <v>40351</v>
      </c>
      <c r="C22" s="35" t="s">
        <v>54</v>
      </c>
      <c r="D22" s="35">
        <v>40</v>
      </c>
      <c r="E22" s="35">
        <v>1030</v>
      </c>
      <c r="F22" s="35" t="s">
        <v>2</v>
      </c>
      <c r="G22" s="34">
        <v>30349</v>
      </c>
      <c r="H22" s="36">
        <v>29</v>
      </c>
      <c r="I22" s="36" t="s">
        <v>37</v>
      </c>
      <c r="J22" s="35" t="s">
        <v>230</v>
      </c>
      <c r="K22" s="37"/>
    </row>
    <row r="23" spans="1:11" x14ac:dyDescent="0.25">
      <c r="A23" s="33" t="s">
        <v>168</v>
      </c>
      <c r="B23" s="34">
        <v>40310</v>
      </c>
      <c r="C23" s="35" t="s">
        <v>55</v>
      </c>
      <c r="D23" s="35">
        <v>100</v>
      </c>
      <c r="E23" s="35">
        <v>1210</v>
      </c>
      <c r="F23" s="35" t="s">
        <v>139</v>
      </c>
      <c r="G23" s="34">
        <v>19788</v>
      </c>
      <c r="H23" s="36">
        <v>58</v>
      </c>
      <c r="I23" s="36" t="s">
        <v>10</v>
      </c>
      <c r="J23" s="35" t="s">
        <v>230</v>
      </c>
      <c r="K23" s="37"/>
    </row>
    <row r="24" spans="1:11" x14ac:dyDescent="0.25">
      <c r="A24" s="33" t="s">
        <v>169</v>
      </c>
      <c r="B24" s="34">
        <v>40310</v>
      </c>
      <c r="C24" s="35" t="s">
        <v>56</v>
      </c>
      <c r="D24" s="35">
        <v>70</v>
      </c>
      <c r="E24" s="35">
        <v>1210</v>
      </c>
      <c r="F24" s="35" t="s">
        <v>139</v>
      </c>
      <c r="G24" s="34">
        <v>18369</v>
      </c>
      <c r="H24" s="36">
        <v>62</v>
      </c>
      <c r="I24" s="36" t="s">
        <v>10</v>
      </c>
      <c r="J24" s="35" t="s">
        <v>230</v>
      </c>
      <c r="K24" s="37">
        <v>6</v>
      </c>
    </row>
    <row r="25" spans="1:11" x14ac:dyDescent="0.25">
      <c r="A25" s="33" t="s">
        <v>170</v>
      </c>
      <c r="B25" s="34">
        <v>40310</v>
      </c>
      <c r="C25" s="35" t="s">
        <v>57</v>
      </c>
      <c r="D25" s="35">
        <v>56</v>
      </c>
      <c r="E25" s="35">
        <v>1210</v>
      </c>
      <c r="F25" s="35" t="s">
        <v>139</v>
      </c>
      <c r="G25" s="34">
        <v>23404</v>
      </c>
      <c r="H25" s="36">
        <v>48</v>
      </c>
      <c r="I25" s="36" t="s">
        <v>58</v>
      </c>
      <c r="J25" s="35" t="s">
        <v>230</v>
      </c>
      <c r="K25" s="37">
        <v>5</v>
      </c>
    </row>
    <row r="26" spans="1:11" x14ac:dyDescent="0.25">
      <c r="A26" s="33" t="s">
        <v>171</v>
      </c>
      <c r="B26" s="34">
        <v>40310</v>
      </c>
      <c r="C26" s="35" t="s">
        <v>59</v>
      </c>
      <c r="D26" s="35">
        <v>56</v>
      </c>
      <c r="E26" s="35">
        <v>1200</v>
      </c>
      <c r="F26" s="35" t="s">
        <v>137</v>
      </c>
      <c r="G26" s="34">
        <v>29266</v>
      </c>
      <c r="H26" s="36">
        <v>32</v>
      </c>
      <c r="I26" s="36" t="s">
        <v>16</v>
      </c>
      <c r="J26" s="35" t="s">
        <v>230</v>
      </c>
      <c r="K26" s="37"/>
    </row>
    <row r="27" spans="1:11" x14ac:dyDescent="0.25">
      <c r="A27" s="33" t="s">
        <v>172</v>
      </c>
      <c r="B27" s="34">
        <v>40302</v>
      </c>
      <c r="C27" s="35" t="s">
        <v>60</v>
      </c>
      <c r="D27" s="35">
        <v>300</v>
      </c>
      <c r="E27" s="35">
        <v>1030</v>
      </c>
      <c r="F27" s="35" t="s">
        <v>2</v>
      </c>
      <c r="G27" s="34">
        <v>22010</v>
      </c>
      <c r="H27" s="36">
        <v>52</v>
      </c>
      <c r="I27" s="36" t="s">
        <v>23</v>
      </c>
      <c r="J27" s="35" t="s">
        <v>230</v>
      </c>
      <c r="K27" s="37"/>
    </row>
    <row r="28" spans="1:11" x14ac:dyDescent="0.25">
      <c r="A28" s="33" t="s">
        <v>173</v>
      </c>
      <c r="B28" s="34">
        <v>40302</v>
      </c>
      <c r="C28" s="35" t="s">
        <v>61</v>
      </c>
      <c r="D28" s="35">
        <v>165</v>
      </c>
      <c r="E28" s="35">
        <v>1030</v>
      </c>
      <c r="F28" s="35" t="s">
        <v>2</v>
      </c>
      <c r="G28" s="34">
        <v>26287</v>
      </c>
      <c r="H28" s="36">
        <v>41</v>
      </c>
      <c r="I28" s="36" t="s">
        <v>10</v>
      </c>
      <c r="J28" s="35" t="s">
        <v>230</v>
      </c>
      <c r="K28" s="37">
        <v>2</v>
      </c>
    </row>
    <row r="29" spans="1:11" x14ac:dyDescent="0.25">
      <c r="A29" s="33" t="s">
        <v>174</v>
      </c>
      <c r="B29" s="34">
        <v>40302</v>
      </c>
      <c r="C29" s="35" t="s">
        <v>62</v>
      </c>
      <c r="D29" s="35">
        <v>22</v>
      </c>
      <c r="E29" s="35">
        <v>1030</v>
      </c>
      <c r="F29" s="35" t="s">
        <v>2</v>
      </c>
      <c r="G29" s="34">
        <v>26889</v>
      </c>
      <c r="H29" s="36">
        <v>39</v>
      </c>
      <c r="I29" s="36" t="s">
        <v>22</v>
      </c>
      <c r="J29" s="35" t="s">
        <v>230</v>
      </c>
      <c r="K29" s="37"/>
    </row>
    <row r="30" spans="1:11" x14ac:dyDescent="0.25">
      <c r="A30" s="33" t="s">
        <v>175</v>
      </c>
      <c r="B30" s="34">
        <v>40302</v>
      </c>
      <c r="C30" s="35" t="s">
        <v>64</v>
      </c>
      <c r="D30" s="35">
        <v>23</v>
      </c>
      <c r="E30" s="35">
        <v>1030</v>
      </c>
      <c r="F30" s="35" t="s">
        <v>2</v>
      </c>
      <c r="G30" s="34">
        <v>30214</v>
      </c>
      <c r="H30" s="36">
        <v>30</v>
      </c>
      <c r="I30" s="36" t="s">
        <v>18</v>
      </c>
      <c r="J30" s="35" t="s">
        <v>230</v>
      </c>
      <c r="K30" s="37">
        <v>1</v>
      </c>
    </row>
    <row r="31" spans="1:11" x14ac:dyDescent="0.25">
      <c r="A31" s="33" t="s">
        <v>176</v>
      </c>
      <c r="B31" s="34">
        <v>40302</v>
      </c>
      <c r="C31" s="35" t="s">
        <v>65</v>
      </c>
      <c r="D31" s="35">
        <v>78</v>
      </c>
      <c r="E31" s="35">
        <v>1030</v>
      </c>
      <c r="F31" s="35" t="s">
        <v>2</v>
      </c>
      <c r="G31" s="34">
        <v>28352</v>
      </c>
      <c r="H31" s="36">
        <v>35</v>
      </c>
      <c r="I31" s="36" t="s">
        <v>24</v>
      </c>
      <c r="J31" s="35" t="s">
        <v>230</v>
      </c>
      <c r="K31" s="37">
        <v>4</v>
      </c>
    </row>
    <row r="32" spans="1:11" x14ac:dyDescent="0.25">
      <c r="A32" s="33" t="s">
        <v>177</v>
      </c>
      <c r="B32" s="34">
        <v>40298</v>
      </c>
      <c r="C32" s="35" t="s">
        <v>66</v>
      </c>
      <c r="D32" s="35">
        <v>85</v>
      </c>
      <c r="E32" s="35">
        <v>1210</v>
      </c>
      <c r="F32" s="35" t="s">
        <v>139</v>
      </c>
      <c r="G32" s="34">
        <v>23287</v>
      </c>
      <c r="H32" s="36">
        <v>49</v>
      </c>
      <c r="I32" s="36" t="s">
        <v>67</v>
      </c>
      <c r="J32" s="35" t="s">
        <v>230</v>
      </c>
      <c r="K32" s="37"/>
    </row>
    <row r="33" spans="1:11" x14ac:dyDescent="0.25">
      <c r="A33" s="33" t="s">
        <v>178</v>
      </c>
      <c r="B33" s="34">
        <v>40351</v>
      </c>
      <c r="C33" s="35" t="s">
        <v>68</v>
      </c>
      <c r="D33" s="35">
        <v>52</v>
      </c>
      <c r="E33" s="35">
        <v>1000</v>
      </c>
      <c r="F33" s="35" t="s">
        <v>11</v>
      </c>
      <c r="G33" s="34">
        <v>23288</v>
      </c>
      <c r="H33" s="36">
        <v>49</v>
      </c>
      <c r="I33" s="35"/>
      <c r="J33" s="35" t="s">
        <v>230</v>
      </c>
      <c r="K33" s="37">
        <v>1</v>
      </c>
    </row>
    <row r="34" spans="1:11" x14ac:dyDescent="0.25">
      <c r="A34" s="33" t="s">
        <v>179</v>
      </c>
      <c r="B34" s="34">
        <v>40351</v>
      </c>
      <c r="C34" s="35" t="s">
        <v>69</v>
      </c>
      <c r="D34" s="35">
        <v>55</v>
      </c>
      <c r="E34" s="35">
        <v>1000</v>
      </c>
      <c r="F34" s="35" t="s">
        <v>11</v>
      </c>
      <c r="G34" s="34">
        <v>29491</v>
      </c>
      <c r="H34" s="36">
        <v>32</v>
      </c>
      <c r="I34" s="35" t="s">
        <v>22</v>
      </c>
      <c r="J34" s="35" t="s">
        <v>230</v>
      </c>
      <c r="K34" s="37">
        <v>2</v>
      </c>
    </row>
    <row r="35" spans="1:11" x14ac:dyDescent="0.25">
      <c r="A35" s="33" t="s">
        <v>180</v>
      </c>
      <c r="B35" s="34">
        <v>40310</v>
      </c>
      <c r="C35" s="35" t="s">
        <v>70</v>
      </c>
      <c r="D35" s="35">
        <v>87</v>
      </c>
      <c r="E35" s="35">
        <v>1080</v>
      </c>
      <c r="F35" s="35" t="s">
        <v>6</v>
      </c>
      <c r="G35" s="34">
        <v>25204</v>
      </c>
      <c r="H35" s="36">
        <v>43</v>
      </c>
      <c r="I35" s="35" t="s">
        <v>10</v>
      </c>
      <c r="J35" s="35" t="s">
        <v>230</v>
      </c>
      <c r="K35" s="37"/>
    </row>
    <row r="36" spans="1:11" x14ac:dyDescent="0.25">
      <c r="A36" s="33" t="s">
        <v>181</v>
      </c>
      <c r="B36" s="34">
        <v>40310</v>
      </c>
      <c r="C36" s="35" t="s">
        <v>71</v>
      </c>
      <c r="D36" s="35">
        <v>85</v>
      </c>
      <c r="E36" s="35">
        <v>1130</v>
      </c>
      <c r="F36" s="35" t="s">
        <v>45</v>
      </c>
      <c r="G36" s="34">
        <v>24597</v>
      </c>
      <c r="H36" s="36">
        <v>45</v>
      </c>
      <c r="I36" s="35" t="s">
        <v>72</v>
      </c>
      <c r="J36" s="35" t="s">
        <v>230</v>
      </c>
      <c r="K36" s="37"/>
    </row>
    <row r="37" spans="1:11" x14ac:dyDescent="0.25">
      <c r="A37" s="33" t="s">
        <v>182</v>
      </c>
      <c r="B37" s="34">
        <v>40310</v>
      </c>
      <c r="C37" s="35" t="s">
        <v>73</v>
      </c>
      <c r="D37" s="35">
        <v>96</v>
      </c>
      <c r="E37" s="35">
        <v>1030</v>
      </c>
      <c r="F37" s="35" t="s">
        <v>2</v>
      </c>
      <c r="G37" s="34">
        <v>30317</v>
      </c>
      <c r="H37" s="36">
        <v>29</v>
      </c>
      <c r="I37" s="35" t="s">
        <v>10</v>
      </c>
      <c r="J37" s="35" t="s">
        <v>230</v>
      </c>
      <c r="K37" s="37"/>
    </row>
    <row r="38" spans="1:11" x14ac:dyDescent="0.25">
      <c r="A38" s="33" t="s">
        <v>234</v>
      </c>
      <c r="B38" s="34">
        <v>40287</v>
      </c>
      <c r="C38" s="35" t="s">
        <v>74</v>
      </c>
      <c r="D38" s="35">
        <v>66</v>
      </c>
      <c r="E38" s="35">
        <v>1050</v>
      </c>
      <c r="F38" s="35" t="s">
        <v>7</v>
      </c>
      <c r="G38" s="34">
        <v>23266</v>
      </c>
      <c r="H38" s="36">
        <v>49</v>
      </c>
      <c r="I38" s="35" t="s">
        <v>25</v>
      </c>
      <c r="J38" s="35" t="s">
        <v>231</v>
      </c>
      <c r="K38" s="37">
        <v>2</v>
      </c>
    </row>
    <row r="39" spans="1:11" x14ac:dyDescent="0.25">
      <c r="A39" s="33" t="s">
        <v>235</v>
      </c>
      <c r="B39" s="34">
        <v>40287</v>
      </c>
      <c r="C39" s="35" t="s">
        <v>75</v>
      </c>
      <c r="D39" s="35">
        <v>36</v>
      </c>
      <c r="E39" s="35">
        <v>1200</v>
      </c>
      <c r="F39" s="35" t="s">
        <v>137</v>
      </c>
      <c r="G39" s="34">
        <v>29338</v>
      </c>
      <c r="H39" s="36">
        <v>32</v>
      </c>
      <c r="I39" s="35" t="s">
        <v>23</v>
      </c>
      <c r="J39" s="35" t="s">
        <v>231</v>
      </c>
      <c r="K39" s="37"/>
    </row>
    <row r="40" spans="1:11" x14ac:dyDescent="0.25">
      <c r="A40" s="33" t="s">
        <v>183</v>
      </c>
      <c r="B40" s="34">
        <v>40296</v>
      </c>
      <c r="C40" s="35" t="s">
        <v>76</v>
      </c>
      <c r="D40" s="35">
        <v>5</v>
      </c>
      <c r="E40" s="35">
        <v>1020</v>
      </c>
      <c r="F40" s="35" t="s">
        <v>36</v>
      </c>
      <c r="G40" s="34">
        <v>31578</v>
      </c>
      <c r="H40" s="36">
        <v>26</v>
      </c>
      <c r="I40" s="35" t="s">
        <v>77</v>
      </c>
      <c r="J40" s="35" t="s">
        <v>230</v>
      </c>
      <c r="K40" s="37"/>
    </row>
    <row r="41" spans="1:11" x14ac:dyDescent="0.25">
      <c r="A41" s="33" t="s">
        <v>184</v>
      </c>
      <c r="B41" s="34">
        <v>40310</v>
      </c>
      <c r="C41" s="35" t="s">
        <v>17</v>
      </c>
      <c r="D41" s="35">
        <v>85</v>
      </c>
      <c r="E41" s="35">
        <v>1950</v>
      </c>
      <c r="F41" s="35" t="s">
        <v>79</v>
      </c>
      <c r="G41" s="34">
        <v>31040</v>
      </c>
      <c r="H41" s="36">
        <v>28</v>
      </c>
      <c r="I41" s="36" t="s">
        <v>80</v>
      </c>
      <c r="J41" s="35" t="s">
        <v>230</v>
      </c>
      <c r="K41" s="37">
        <v>2</v>
      </c>
    </row>
    <row r="42" spans="1:11" x14ac:dyDescent="0.25">
      <c r="A42" s="33" t="s">
        <v>185</v>
      </c>
      <c r="B42" s="34">
        <v>40310</v>
      </c>
      <c r="C42" s="35" t="s">
        <v>82</v>
      </c>
      <c r="D42" s="35">
        <v>55</v>
      </c>
      <c r="E42" s="35">
        <v>1030</v>
      </c>
      <c r="F42" s="35" t="s">
        <v>2</v>
      </c>
      <c r="G42" s="34">
        <v>26076</v>
      </c>
      <c r="H42" s="36">
        <v>41</v>
      </c>
      <c r="I42" s="36" t="s">
        <v>10</v>
      </c>
      <c r="J42" s="35" t="s">
        <v>230</v>
      </c>
      <c r="K42" s="37"/>
    </row>
    <row r="43" spans="1:11" x14ac:dyDescent="0.25">
      <c r="A43" s="33" t="s">
        <v>236</v>
      </c>
      <c r="B43" s="34">
        <v>40310</v>
      </c>
      <c r="C43" s="35" t="s">
        <v>74</v>
      </c>
      <c r="D43" s="35">
        <v>14</v>
      </c>
      <c r="E43" s="35">
        <v>1050</v>
      </c>
      <c r="F43" s="35" t="s">
        <v>7</v>
      </c>
      <c r="G43" s="34">
        <v>23684</v>
      </c>
      <c r="H43" s="36">
        <v>48</v>
      </c>
      <c r="I43" s="36" t="s">
        <v>25</v>
      </c>
      <c r="J43" s="35" t="s">
        <v>231</v>
      </c>
      <c r="K43" s="37">
        <v>2</v>
      </c>
    </row>
    <row r="44" spans="1:11" x14ac:dyDescent="0.25">
      <c r="A44" s="33" t="s">
        <v>186</v>
      </c>
      <c r="B44" s="34">
        <v>40308</v>
      </c>
      <c r="C44" s="35" t="s">
        <v>83</v>
      </c>
      <c r="D44" s="35">
        <v>36</v>
      </c>
      <c r="E44" s="35">
        <v>1090</v>
      </c>
      <c r="F44" s="35" t="s">
        <v>43</v>
      </c>
      <c r="G44" s="34">
        <v>28549</v>
      </c>
      <c r="H44" s="36">
        <v>34</v>
      </c>
      <c r="I44" s="36" t="s">
        <v>16</v>
      </c>
      <c r="J44" s="35" t="s">
        <v>230</v>
      </c>
      <c r="K44" s="37"/>
    </row>
    <row r="45" spans="1:11" x14ac:dyDescent="0.25">
      <c r="A45" s="33" t="s">
        <v>187</v>
      </c>
      <c r="B45" s="34">
        <v>40305</v>
      </c>
      <c r="C45" s="35" t="s">
        <v>84</v>
      </c>
      <c r="D45" s="35">
        <v>254</v>
      </c>
      <c r="E45" s="35">
        <v>1080</v>
      </c>
      <c r="F45" s="35" t="s">
        <v>6</v>
      </c>
      <c r="G45" s="34">
        <v>29504</v>
      </c>
      <c r="H45" s="36">
        <v>32</v>
      </c>
      <c r="I45" s="36" t="s">
        <v>23</v>
      </c>
      <c r="J45" s="35" t="s">
        <v>230</v>
      </c>
      <c r="K45" s="37"/>
    </row>
    <row r="46" spans="1:11" x14ac:dyDescent="0.25">
      <c r="A46" s="33" t="s">
        <v>188</v>
      </c>
      <c r="B46" s="34">
        <v>40305</v>
      </c>
      <c r="C46" s="35" t="s">
        <v>85</v>
      </c>
      <c r="D46" s="35">
        <v>88</v>
      </c>
      <c r="E46" s="35">
        <v>1060</v>
      </c>
      <c r="F46" s="35" t="s">
        <v>40</v>
      </c>
      <c r="G46" s="34">
        <v>23716</v>
      </c>
      <c r="H46" s="36">
        <v>48</v>
      </c>
      <c r="I46" s="36" t="s">
        <v>13</v>
      </c>
      <c r="J46" s="35" t="s">
        <v>230</v>
      </c>
      <c r="K46" s="37"/>
    </row>
    <row r="47" spans="1:11" x14ac:dyDescent="0.25">
      <c r="A47" s="33" t="s">
        <v>189</v>
      </c>
      <c r="B47" s="34">
        <v>40298</v>
      </c>
      <c r="C47" s="35" t="s">
        <v>86</v>
      </c>
      <c r="D47" s="35">
        <v>99</v>
      </c>
      <c r="E47" s="35">
        <v>1020</v>
      </c>
      <c r="F47" s="35" t="s">
        <v>36</v>
      </c>
      <c r="G47" s="34">
        <v>28805</v>
      </c>
      <c r="H47" s="36">
        <v>34</v>
      </c>
      <c r="I47" s="36" t="s">
        <v>23</v>
      </c>
      <c r="J47" s="35" t="s">
        <v>230</v>
      </c>
      <c r="K47" s="37"/>
    </row>
    <row r="48" spans="1:11" x14ac:dyDescent="0.25">
      <c r="A48" s="33" t="s">
        <v>190</v>
      </c>
      <c r="B48" s="34">
        <v>40310</v>
      </c>
      <c r="C48" s="35" t="s">
        <v>87</v>
      </c>
      <c r="D48" s="35">
        <v>33</v>
      </c>
      <c r="E48" s="35">
        <v>1070</v>
      </c>
      <c r="F48" s="35" t="s">
        <v>15</v>
      </c>
      <c r="G48" s="34">
        <v>26217</v>
      </c>
      <c r="H48" s="36">
        <v>41</v>
      </c>
      <c r="I48" s="36" t="s">
        <v>10</v>
      </c>
      <c r="J48" s="35" t="s">
        <v>230</v>
      </c>
      <c r="K48" s="37"/>
    </row>
    <row r="49" spans="1:11" x14ac:dyDescent="0.25">
      <c r="A49" s="33" t="s">
        <v>191</v>
      </c>
      <c r="B49" s="34">
        <v>40310</v>
      </c>
      <c r="C49" s="35" t="s">
        <v>88</v>
      </c>
      <c r="D49" s="35">
        <v>78</v>
      </c>
      <c r="E49" s="35">
        <v>1030</v>
      </c>
      <c r="F49" s="35" t="s">
        <v>2</v>
      </c>
      <c r="G49" s="34">
        <v>25085</v>
      </c>
      <c r="H49" s="36">
        <v>44</v>
      </c>
      <c r="I49" s="36" t="s">
        <v>89</v>
      </c>
      <c r="J49" s="35" t="s">
        <v>230</v>
      </c>
      <c r="K49" s="37"/>
    </row>
    <row r="50" spans="1:11" x14ac:dyDescent="0.25">
      <c r="A50" s="33" t="s">
        <v>237</v>
      </c>
      <c r="B50" s="34">
        <v>40298</v>
      </c>
      <c r="C50" s="35" t="s">
        <v>90</v>
      </c>
      <c r="D50" s="35">
        <v>56</v>
      </c>
      <c r="E50" s="35">
        <v>1210</v>
      </c>
      <c r="F50" s="35" t="s">
        <v>139</v>
      </c>
      <c r="G50" s="34">
        <v>30754</v>
      </c>
      <c r="H50" s="36">
        <v>28</v>
      </c>
      <c r="I50" s="36" t="s">
        <v>91</v>
      </c>
      <c r="J50" s="35" t="s">
        <v>231</v>
      </c>
      <c r="K50" s="37"/>
    </row>
    <row r="51" spans="1:11" x14ac:dyDescent="0.25">
      <c r="A51" s="33" t="s">
        <v>192</v>
      </c>
      <c r="B51" s="34">
        <v>40298</v>
      </c>
      <c r="C51" s="35" t="s">
        <v>93</v>
      </c>
      <c r="D51" s="35">
        <v>8</v>
      </c>
      <c r="E51" s="35">
        <v>1000</v>
      </c>
      <c r="F51" s="35" t="s">
        <v>11</v>
      </c>
      <c r="G51" s="34">
        <v>25105</v>
      </c>
      <c r="H51" s="36">
        <v>44</v>
      </c>
      <c r="I51" s="35" t="s">
        <v>92</v>
      </c>
      <c r="J51" s="35" t="s">
        <v>230</v>
      </c>
      <c r="K51" s="37"/>
    </row>
    <row r="52" spans="1:11" x14ac:dyDescent="0.25">
      <c r="A52" s="33" t="s">
        <v>193</v>
      </c>
      <c r="B52" s="34">
        <v>40298</v>
      </c>
      <c r="C52" s="35" t="s">
        <v>94</v>
      </c>
      <c r="D52" s="35">
        <v>78</v>
      </c>
      <c r="E52" s="35">
        <v>1030</v>
      </c>
      <c r="F52" s="35" t="s">
        <v>2</v>
      </c>
      <c r="G52" s="34">
        <v>31040</v>
      </c>
      <c r="H52" s="36">
        <v>28</v>
      </c>
      <c r="I52" s="35" t="s">
        <v>95</v>
      </c>
      <c r="J52" s="35" t="s">
        <v>230</v>
      </c>
      <c r="K52" s="37"/>
    </row>
    <row r="53" spans="1:11" x14ac:dyDescent="0.25">
      <c r="A53" s="33" t="s">
        <v>194</v>
      </c>
      <c r="B53" s="34">
        <v>40313</v>
      </c>
      <c r="C53" s="35" t="s">
        <v>96</v>
      </c>
      <c r="D53" s="35">
        <v>41</v>
      </c>
      <c r="E53" s="35">
        <v>1020</v>
      </c>
      <c r="F53" s="35" t="s">
        <v>36</v>
      </c>
      <c r="G53" s="34">
        <v>25244</v>
      </c>
      <c r="H53" s="36">
        <v>43</v>
      </c>
      <c r="I53" s="35" t="s">
        <v>89</v>
      </c>
      <c r="J53" s="35" t="s">
        <v>230</v>
      </c>
      <c r="K53" s="37"/>
    </row>
    <row r="54" spans="1:11" x14ac:dyDescent="0.25">
      <c r="A54" s="33" t="s">
        <v>195</v>
      </c>
      <c r="B54" s="34">
        <v>40310</v>
      </c>
      <c r="C54" s="35" t="s">
        <v>97</v>
      </c>
      <c r="D54" s="35">
        <v>10</v>
      </c>
      <c r="E54" s="35">
        <v>1000</v>
      </c>
      <c r="F54" s="35" t="s">
        <v>11</v>
      </c>
      <c r="G54" s="34">
        <v>32243</v>
      </c>
      <c r="H54" s="36">
        <v>24</v>
      </c>
      <c r="I54" s="35" t="s">
        <v>21</v>
      </c>
      <c r="J54" s="35" t="s">
        <v>230</v>
      </c>
      <c r="K54" s="37"/>
    </row>
    <row r="55" spans="1:11" x14ac:dyDescent="0.25">
      <c r="A55" s="33" t="s">
        <v>196</v>
      </c>
      <c r="B55" s="34">
        <v>40343</v>
      </c>
      <c r="C55" s="35" t="s">
        <v>98</v>
      </c>
      <c r="D55" s="35">
        <v>63</v>
      </c>
      <c r="E55" s="35">
        <v>1030</v>
      </c>
      <c r="F55" s="35" t="s">
        <v>2</v>
      </c>
      <c r="G55" s="34">
        <v>23095</v>
      </c>
      <c r="H55" s="36">
        <v>49</v>
      </c>
      <c r="I55" s="35" t="s">
        <v>10</v>
      </c>
      <c r="J55" s="35" t="s">
        <v>230</v>
      </c>
      <c r="K55" s="37">
        <v>3</v>
      </c>
    </row>
    <row r="56" spans="1:11" x14ac:dyDescent="0.25">
      <c r="A56" s="33" t="s">
        <v>238</v>
      </c>
      <c r="B56" s="34">
        <v>40296</v>
      </c>
      <c r="C56" s="35" t="s">
        <v>99</v>
      </c>
      <c r="D56" s="35">
        <v>7</v>
      </c>
      <c r="E56" s="35">
        <v>1070</v>
      </c>
      <c r="F56" s="35" t="s">
        <v>15</v>
      </c>
      <c r="G56" s="34">
        <v>21312</v>
      </c>
      <c r="H56" s="36">
        <v>54</v>
      </c>
      <c r="I56" s="35" t="s">
        <v>100</v>
      </c>
      <c r="J56" s="35" t="s">
        <v>231</v>
      </c>
      <c r="K56" s="37"/>
    </row>
    <row r="57" spans="1:11" x14ac:dyDescent="0.25">
      <c r="A57" s="33" t="s">
        <v>197</v>
      </c>
      <c r="B57" s="34">
        <v>22034</v>
      </c>
      <c r="C57" s="35" t="s">
        <v>99</v>
      </c>
      <c r="D57" s="35">
        <v>99</v>
      </c>
      <c r="E57" s="35">
        <v>1070</v>
      </c>
      <c r="F57" s="35" t="s">
        <v>15</v>
      </c>
      <c r="G57" s="34">
        <v>22173</v>
      </c>
      <c r="H57" s="36">
        <v>52</v>
      </c>
      <c r="I57" s="35" t="s">
        <v>37</v>
      </c>
      <c r="J57" s="35" t="s">
        <v>230</v>
      </c>
      <c r="K57" s="37">
        <v>2</v>
      </c>
    </row>
    <row r="58" spans="1:11" x14ac:dyDescent="0.25">
      <c r="A58" s="33" t="s">
        <v>198</v>
      </c>
      <c r="B58" s="34">
        <v>40291</v>
      </c>
      <c r="C58" s="35" t="s">
        <v>101</v>
      </c>
      <c r="D58" s="35">
        <v>44</v>
      </c>
      <c r="E58" s="35">
        <v>1060</v>
      </c>
      <c r="F58" s="35" t="s">
        <v>40</v>
      </c>
      <c r="G58" s="34">
        <v>22187</v>
      </c>
      <c r="H58" s="36">
        <v>52</v>
      </c>
      <c r="I58" s="35" t="s">
        <v>23</v>
      </c>
      <c r="J58" s="35" t="s">
        <v>230</v>
      </c>
      <c r="K58" s="37">
        <v>5</v>
      </c>
    </row>
    <row r="59" spans="1:11" x14ac:dyDescent="0.25">
      <c r="A59" s="33" t="s">
        <v>199</v>
      </c>
      <c r="B59" s="34">
        <v>40290</v>
      </c>
      <c r="C59" s="35" t="s">
        <v>102</v>
      </c>
      <c r="D59" s="35">
        <v>5</v>
      </c>
      <c r="E59" s="35">
        <v>1080</v>
      </c>
      <c r="F59" s="35" t="s">
        <v>6</v>
      </c>
      <c r="G59" s="34">
        <v>24900</v>
      </c>
      <c r="H59" s="36">
        <v>44</v>
      </c>
      <c r="I59" s="35" t="s">
        <v>23</v>
      </c>
      <c r="J59" s="35" t="s">
        <v>230</v>
      </c>
      <c r="K59" s="37">
        <v>3</v>
      </c>
    </row>
    <row r="60" spans="1:11" x14ac:dyDescent="0.25">
      <c r="A60" s="33" t="s">
        <v>200</v>
      </c>
      <c r="B60" s="34">
        <v>40294</v>
      </c>
      <c r="C60" s="35" t="s">
        <v>103</v>
      </c>
      <c r="D60" s="35">
        <v>88</v>
      </c>
      <c r="E60" s="35">
        <v>1200</v>
      </c>
      <c r="F60" s="35" t="s">
        <v>137</v>
      </c>
      <c r="G60" s="34">
        <v>29008</v>
      </c>
      <c r="H60" s="36">
        <v>33</v>
      </c>
      <c r="I60" s="35" t="s">
        <v>16</v>
      </c>
      <c r="J60" s="35" t="s">
        <v>230</v>
      </c>
      <c r="K60" s="37"/>
    </row>
    <row r="61" spans="1:11" x14ac:dyDescent="0.25">
      <c r="A61" s="33" t="s">
        <v>201</v>
      </c>
      <c r="B61" s="34">
        <v>40287</v>
      </c>
      <c r="C61" s="35" t="s">
        <v>104</v>
      </c>
      <c r="D61" s="35">
        <v>41</v>
      </c>
      <c r="E61" s="35">
        <v>3080</v>
      </c>
      <c r="F61" s="35" t="s">
        <v>105</v>
      </c>
      <c r="G61" s="34">
        <v>27629</v>
      </c>
      <c r="H61" s="36">
        <v>37</v>
      </c>
      <c r="I61" s="35" t="s">
        <v>23</v>
      </c>
      <c r="J61" s="35" t="s">
        <v>230</v>
      </c>
      <c r="K61" s="37">
        <v>1</v>
      </c>
    </row>
    <row r="62" spans="1:11" x14ac:dyDescent="0.25">
      <c r="A62" s="33" t="s">
        <v>239</v>
      </c>
      <c r="B62" s="34">
        <v>40372</v>
      </c>
      <c r="C62" s="35" t="s">
        <v>106</v>
      </c>
      <c r="D62" s="35">
        <v>22</v>
      </c>
      <c r="E62" s="35">
        <v>1930</v>
      </c>
      <c r="F62" s="35" t="s">
        <v>107</v>
      </c>
      <c r="G62" s="34">
        <v>26922</v>
      </c>
      <c r="H62" s="36">
        <v>39</v>
      </c>
      <c r="I62" s="35" t="s">
        <v>16</v>
      </c>
      <c r="J62" s="35" t="s">
        <v>231</v>
      </c>
      <c r="K62" s="37">
        <v>3</v>
      </c>
    </row>
    <row r="63" spans="1:11" x14ac:dyDescent="0.25">
      <c r="A63" s="33" t="s">
        <v>202</v>
      </c>
      <c r="B63" s="34">
        <v>40407</v>
      </c>
      <c r="C63" s="35" t="s">
        <v>108</v>
      </c>
      <c r="D63" s="35">
        <v>12</v>
      </c>
      <c r="E63" s="35">
        <v>1080</v>
      </c>
      <c r="F63" s="35" t="s">
        <v>6</v>
      </c>
      <c r="G63" s="34">
        <v>30033</v>
      </c>
      <c r="H63" s="36">
        <v>30</v>
      </c>
      <c r="I63" s="35" t="s">
        <v>23</v>
      </c>
      <c r="J63" s="35" t="s">
        <v>230</v>
      </c>
      <c r="K63" s="37">
        <v>2</v>
      </c>
    </row>
    <row r="64" spans="1:11" x14ac:dyDescent="0.25">
      <c r="A64" s="33" t="s">
        <v>203</v>
      </c>
      <c r="B64" s="34">
        <v>40407</v>
      </c>
      <c r="C64" s="35" t="s">
        <v>109</v>
      </c>
      <c r="D64" s="35">
        <v>4</v>
      </c>
      <c r="E64" s="35">
        <v>1020</v>
      </c>
      <c r="F64" s="35" t="s">
        <v>36</v>
      </c>
      <c r="G64" s="34">
        <v>31272</v>
      </c>
      <c r="H64" s="36">
        <v>27</v>
      </c>
      <c r="I64" s="35" t="s">
        <v>23</v>
      </c>
      <c r="J64" s="35" t="s">
        <v>230</v>
      </c>
      <c r="K64" s="37">
        <v>1</v>
      </c>
    </row>
    <row r="65" spans="1:11" x14ac:dyDescent="0.25">
      <c r="A65" s="33" t="s">
        <v>204</v>
      </c>
      <c r="B65" s="34">
        <v>40413</v>
      </c>
      <c r="C65" s="35" t="s">
        <v>110</v>
      </c>
      <c r="D65" s="35">
        <v>99</v>
      </c>
      <c r="E65" s="35">
        <v>1030</v>
      </c>
      <c r="F65" s="35" t="s">
        <v>2</v>
      </c>
      <c r="G65" s="34">
        <v>26767</v>
      </c>
      <c r="H65" s="36">
        <v>39</v>
      </c>
      <c r="I65" s="35" t="s">
        <v>23</v>
      </c>
      <c r="J65" s="35" t="s">
        <v>230</v>
      </c>
      <c r="K65" s="37">
        <v>3</v>
      </c>
    </row>
    <row r="66" spans="1:11" x14ac:dyDescent="0.25">
      <c r="A66" s="33" t="s">
        <v>134</v>
      </c>
      <c r="B66" s="34">
        <v>40413</v>
      </c>
      <c r="C66" s="35" t="s">
        <v>111</v>
      </c>
      <c r="D66" s="35">
        <v>66</v>
      </c>
      <c r="E66" s="35">
        <v>1040</v>
      </c>
      <c r="F66" s="35" t="s">
        <v>39</v>
      </c>
      <c r="G66" s="34">
        <v>31538</v>
      </c>
      <c r="H66" s="36">
        <v>26</v>
      </c>
      <c r="I66" s="35" t="s">
        <v>22</v>
      </c>
      <c r="J66" s="35" t="s">
        <v>230</v>
      </c>
      <c r="K66" s="37">
        <v>1</v>
      </c>
    </row>
    <row r="67" spans="1:11" x14ac:dyDescent="0.25">
      <c r="A67" s="33" t="s">
        <v>240</v>
      </c>
      <c r="B67" s="34">
        <v>40413</v>
      </c>
      <c r="C67" s="35" t="s">
        <v>112</v>
      </c>
      <c r="D67" s="35">
        <v>74</v>
      </c>
      <c r="E67" s="35">
        <v>1030</v>
      </c>
      <c r="F67" s="35" t="s">
        <v>2</v>
      </c>
      <c r="G67" s="34">
        <v>27126</v>
      </c>
      <c r="H67" s="36">
        <v>38</v>
      </c>
      <c r="I67" s="35" t="s">
        <v>113</v>
      </c>
      <c r="J67" s="35" t="s">
        <v>231</v>
      </c>
      <c r="K67" s="37">
        <v>1</v>
      </c>
    </row>
    <row r="68" spans="1:11" x14ac:dyDescent="0.25">
      <c r="A68" s="33" t="s">
        <v>205</v>
      </c>
      <c r="B68" s="34">
        <v>40414</v>
      </c>
      <c r="C68" s="35" t="s">
        <v>114</v>
      </c>
      <c r="D68" s="35">
        <v>25</v>
      </c>
      <c r="E68" s="35">
        <v>1030</v>
      </c>
      <c r="F68" s="35" t="s">
        <v>2</v>
      </c>
      <c r="G68" s="34">
        <v>32533</v>
      </c>
      <c r="H68" s="36">
        <v>23</v>
      </c>
      <c r="I68" s="35" t="s">
        <v>22</v>
      </c>
      <c r="J68" s="35" t="s">
        <v>230</v>
      </c>
      <c r="K68" s="37"/>
    </row>
    <row r="69" spans="1:11" x14ac:dyDescent="0.25">
      <c r="A69" s="33" t="s">
        <v>206</v>
      </c>
      <c r="B69" s="34">
        <v>40410</v>
      </c>
      <c r="C69" s="35" t="s">
        <v>115</v>
      </c>
      <c r="D69" s="35">
        <v>63</v>
      </c>
      <c r="E69" s="35">
        <v>1800</v>
      </c>
      <c r="F69" s="35" t="s">
        <v>116</v>
      </c>
      <c r="G69" s="34">
        <v>30499</v>
      </c>
      <c r="H69" s="36">
        <v>29</v>
      </c>
      <c r="I69" s="35" t="s">
        <v>16</v>
      </c>
      <c r="J69" s="35" t="s">
        <v>230</v>
      </c>
      <c r="K69" s="37">
        <v>2</v>
      </c>
    </row>
    <row r="70" spans="1:11" x14ac:dyDescent="0.25">
      <c r="A70" s="33" t="s">
        <v>207</v>
      </c>
      <c r="B70" s="34">
        <v>40416</v>
      </c>
      <c r="C70" s="35" t="s">
        <v>111</v>
      </c>
      <c r="D70" s="35">
        <v>74</v>
      </c>
      <c r="E70" s="35">
        <v>1040</v>
      </c>
      <c r="F70" s="35" t="s">
        <v>39</v>
      </c>
      <c r="G70" s="34">
        <v>30425</v>
      </c>
      <c r="H70" s="36">
        <v>29</v>
      </c>
      <c r="I70" s="35" t="s">
        <v>58</v>
      </c>
      <c r="J70" s="35" t="s">
        <v>230</v>
      </c>
      <c r="K70" s="37"/>
    </row>
    <row r="71" spans="1:11" x14ac:dyDescent="0.25">
      <c r="A71" s="33" t="s">
        <v>208</v>
      </c>
      <c r="B71" s="34">
        <v>40410</v>
      </c>
      <c r="C71" s="35" t="s">
        <v>117</v>
      </c>
      <c r="D71" s="35">
        <v>14</v>
      </c>
      <c r="E71" s="35">
        <v>1050</v>
      </c>
      <c r="F71" s="35" t="s">
        <v>7</v>
      </c>
      <c r="G71" s="34">
        <v>25447</v>
      </c>
      <c r="H71" s="36">
        <v>43</v>
      </c>
      <c r="I71" s="35" t="s">
        <v>16</v>
      </c>
      <c r="J71" s="35" t="s">
        <v>230</v>
      </c>
      <c r="K71" s="37"/>
    </row>
    <row r="72" spans="1:11" x14ac:dyDescent="0.25">
      <c r="A72" s="33" t="s">
        <v>209</v>
      </c>
      <c r="B72" s="34">
        <v>40420</v>
      </c>
      <c r="C72" s="35" t="s">
        <v>118</v>
      </c>
      <c r="D72" s="35">
        <v>12</v>
      </c>
      <c r="E72" s="35">
        <v>1210</v>
      </c>
      <c r="F72" s="35" t="s">
        <v>139</v>
      </c>
      <c r="G72" s="34">
        <v>28912</v>
      </c>
      <c r="H72" s="36">
        <v>33</v>
      </c>
      <c r="I72" s="35" t="s">
        <v>23</v>
      </c>
      <c r="J72" s="35" t="s">
        <v>230</v>
      </c>
      <c r="K72" s="37"/>
    </row>
    <row r="73" spans="1:11" x14ac:dyDescent="0.25">
      <c r="A73" s="33" t="s">
        <v>210</v>
      </c>
      <c r="B73" s="34">
        <v>40420</v>
      </c>
      <c r="C73" s="35" t="s">
        <v>119</v>
      </c>
      <c r="D73" s="35">
        <v>41</v>
      </c>
      <c r="E73" s="35">
        <v>1070</v>
      </c>
      <c r="F73" s="35" t="s">
        <v>15</v>
      </c>
      <c r="G73" s="34">
        <v>28738</v>
      </c>
      <c r="H73" s="36">
        <v>34</v>
      </c>
      <c r="I73" s="35" t="s">
        <v>10</v>
      </c>
      <c r="J73" s="35" t="s">
        <v>230</v>
      </c>
      <c r="K73" s="37"/>
    </row>
    <row r="74" spans="1:11" x14ac:dyDescent="0.25">
      <c r="A74" s="33" t="s">
        <v>211</v>
      </c>
      <c r="B74" s="34">
        <v>40423</v>
      </c>
      <c r="C74" s="35" t="s">
        <v>120</v>
      </c>
      <c r="D74" s="35">
        <v>111</v>
      </c>
      <c r="E74" s="35">
        <v>1180</v>
      </c>
      <c r="F74" s="35" t="s">
        <v>47</v>
      </c>
      <c r="G74" s="34">
        <v>25836</v>
      </c>
      <c r="H74" s="36">
        <v>42</v>
      </c>
      <c r="I74" s="35" t="s">
        <v>121</v>
      </c>
      <c r="J74" s="35" t="s">
        <v>230</v>
      </c>
      <c r="K74" s="37">
        <v>2</v>
      </c>
    </row>
    <row r="75" spans="1:11" x14ac:dyDescent="0.25">
      <c r="A75" s="33" t="s">
        <v>212</v>
      </c>
      <c r="B75" s="34">
        <v>40427</v>
      </c>
      <c r="C75" s="35" t="s">
        <v>122</v>
      </c>
      <c r="D75" s="35">
        <v>11</v>
      </c>
      <c r="E75" s="35">
        <v>1040</v>
      </c>
      <c r="F75" s="35" t="s">
        <v>39</v>
      </c>
      <c r="G75" s="34">
        <v>26697</v>
      </c>
      <c r="H75" s="36">
        <v>39</v>
      </c>
      <c r="I75" s="35" t="s">
        <v>25</v>
      </c>
      <c r="J75" s="35" t="s">
        <v>230</v>
      </c>
      <c r="K75" s="37"/>
    </row>
    <row r="76" spans="1:11" x14ac:dyDescent="0.25">
      <c r="A76" s="33" t="s">
        <v>213</v>
      </c>
      <c r="B76" s="34">
        <v>40428</v>
      </c>
      <c r="C76" s="35" t="s">
        <v>123</v>
      </c>
      <c r="D76" s="35">
        <v>256</v>
      </c>
      <c r="E76" s="35">
        <v>1150</v>
      </c>
      <c r="F76" s="35" t="s">
        <v>138</v>
      </c>
      <c r="G76" s="34">
        <v>27836</v>
      </c>
      <c r="H76" s="36">
        <v>36</v>
      </c>
      <c r="I76" s="35" t="s">
        <v>100</v>
      </c>
      <c r="J76" s="35" t="s">
        <v>230</v>
      </c>
      <c r="K76" s="37">
        <v>3</v>
      </c>
    </row>
    <row r="77" spans="1:11" x14ac:dyDescent="0.25">
      <c r="A77" s="33" t="s">
        <v>241</v>
      </c>
      <c r="B77" s="34">
        <v>40372</v>
      </c>
      <c r="C77" s="35" t="s">
        <v>124</v>
      </c>
      <c r="D77" s="35">
        <v>36</v>
      </c>
      <c r="E77" s="35">
        <v>1000</v>
      </c>
      <c r="F77" s="35" t="s">
        <v>11</v>
      </c>
      <c r="G77" s="34">
        <v>26839</v>
      </c>
      <c r="H77" s="36">
        <v>39</v>
      </c>
      <c r="I77" s="35" t="s">
        <v>58</v>
      </c>
      <c r="J77" s="35" t="s">
        <v>231</v>
      </c>
      <c r="K77" s="37"/>
    </row>
    <row r="78" spans="1:11" x14ac:dyDescent="0.25">
      <c r="A78" s="33" t="s">
        <v>214</v>
      </c>
      <c r="B78" s="34">
        <v>40449</v>
      </c>
      <c r="C78" s="35" t="s">
        <v>125</v>
      </c>
      <c r="D78" s="35">
        <v>65</v>
      </c>
      <c r="E78" s="35">
        <v>1070</v>
      </c>
      <c r="F78" s="35" t="s">
        <v>15</v>
      </c>
      <c r="G78" s="34">
        <v>30670</v>
      </c>
      <c r="H78" s="36">
        <v>29</v>
      </c>
      <c r="I78" s="35" t="s">
        <v>126</v>
      </c>
      <c r="J78" s="35" t="s">
        <v>230</v>
      </c>
      <c r="K78" s="37"/>
    </row>
    <row r="79" spans="1:11" x14ac:dyDescent="0.25">
      <c r="A79" s="33" t="s">
        <v>215</v>
      </c>
      <c r="B79" s="34">
        <v>40448</v>
      </c>
      <c r="C79" s="35" t="s">
        <v>127</v>
      </c>
      <c r="D79" s="35">
        <v>587</v>
      </c>
      <c r="E79" s="35">
        <v>1020</v>
      </c>
      <c r="F79" s="35" t="s">
        <v>36</v>
      </c>
      <c r="G79" s="34">
        <v>26920</v>
      </c>
      <c r="H79" s="36">
        <v>39</v>
      </c>
      <c r="I79" s="35" t="s">
        <v>22</v>
      </c>
      <c r="J79" s="35" t="s">
        <v>230</v>
      </c>
      <c r="K79" s="37"/>
    </row>
    <row r="80" spans="1:11" x14ac:dyDescent="0.25">
      <c r="A80" s="33" t="s">
        <v>216</v>
      </c>
      <c r="B80" s="34">
        <v>40452</v>
      </c>
      <c r="C80" s="35" t="s">
        <v>128</v>
      </c>
      <c r="D80" s="35">
        <v>25</v>
      </c>
      <c r="E80" s="35">
        <v>1080</v>
      </c>
      <c r="F80" s="35" t="s">
        <v>6</v>
      </c>
      <c r="G80" s="34">
        <v>27207</v>
      </c>
      <c r="H80" s="36">
        <v>38</v>
      </c>
      <c r="I80" s="35" t="s">
        <v>16</v>
      </c>
      <c r="J80" s="35" t="s">
        <v>230</v>
      </c>
      <c r="K80" s="37"/>
    </row>
    <row r="81" spans="1:11" x14ac:dyDescent="0.25">
      <c r="A81" s="33" t="s">
        <v>217</v>
      </c>
      <c r="B81" s="34">
        <v>40452</v>
      </c>
      <c r="C81" s="35" t="s">
        <v>129</v>
      </c>
      <c r="D81" s="35">
        <v>55</v>
      </c>
      <c r="E81" s="35">
        <v>1160</v>
      </c>
      <c r="F81" s="35" t="s">
        <v>27</v>
      </c>
      <c r="G81" s="34">
        <v>20142</v>
      </c>
      <c r="H81" s="36">
        <v>57</v>
      </c>
      <c r="I81" s="35" t="s">
        <v>13</v>
      </c>
      <c r="J81" s="35" t="s">
        <v>230</v>
      </c>
      <c r="K81" s="37">
        <v>4</v>
      </c>
    </row>
    <row r="82" spans="1:11" x14ac:dyDescent="0.25">
      <c r="A82" s="33" t="s">
        <v>218</v>
      </c>
      <c r="B82" s="34">
        <v>40448</v>
      </c>
      <c r="C82" s="35" t="s">
        <v>130</v>
      </c>
      <c r="D82" s="35">
        <v>35</v>
      </c>
      <c r="E82" s="35">
        <v>1082</v>
      </c>
      <c r="F82" s="35" t="s">
        <v>136</v>
      </c>
      <c r="G82" s="34">
        <v>29781</v>
      </c>
      <c r="H82" s="36">
        <v>31</v>
      </c>
      <c r="I82" s="35" t="s">
        <v>16</v>
      </c>
      <c r="J82" s="35" t="s">
        <v>230</v>
      </c>
      <c r="K82" s="37"/>
    </row>
    <row r="83" spans="1:11" x14ac:dyDescent="0.25">
      <c r="A83" s="33" t="s">
        <v>219</v>
      </c>
      <c r="B83" s="34">
        <v>40449</v>
      </c>
      <c r="C83" s="35" t="s">
        <v>130</v>
      </c>
      <c r="D83" s="35">
        <v>856</v>
      </c>
      <c r="E83" s="35">
        <v>1082</v>
      </c>
      <c r="F83" s="35" t="s">
        <v>136</v>
      </c>
      <c r="G83" s="34">
        <v>20142</v>
      </c>
      <c r="H83" s="35"/>
      <c r="I83" s="35"/>
      <c r="J83" s="35" t="s">
        <v>230</v>
      </c>
      <c r="K83" s="37"/>
    </row>
    <row r="84" spans="1:11" x14ac:dyDescent="0.25">
      <c r="A84" s="33" t="s">
        <v>220</v>
      </c>
      <c r="B84" s="34">
        <v>40463</v>
      </c>
      <c r="C84" s="35" t="s">
        <v>131</v>
      </c>
      <c r="D84" s="35">
        <v>584</v>
      </c>
      <c r="E84" s="35">
        <v>1030</v>
      </c>
      <c r="F84" s="35" t="s">
        <v>2</v>
      </c>
      <c r="G84" s="34">
        <v>26207</v>
      </c>
      <c r="H84" s="36">
        <f ca="1">DATEDIF(G84,TODAY(),"y")</f>
        <v>43</v>
      </c>
      <c r="I84" s="35" t="s">
        <v>23</v>
      </c>
      <c r="J84" s="35" t="s">
        <v>230</v>
      </c>
      <c r="K84" s="37"/>
    </row>
    <row r="85" spans="1:11" x14ac:dyDescent="0.25">
      <c r="A85" s="33" t="s">
        <v>221</v>
      </c>
      <c r="B85" s="34">
        <v>40463</v>
      </c>
      <c r="C85" s="35" t="s">
        <v>132</v>
      </c>
      <c r="D85" s="35">
        <v>452</v>
      </c>
      <c r="E85" s="35">
        <v>1070</v>
      </c>
      <c r="F85" s="35" t="s">
        <v>15</v>
      </c>
      <c r="G85" s="34">
        <v>29822</v>
      </c>
      <c r="H85" s="36">
        <f ca="1">DATEDIF(G85,TODAY(),"y")</f>
        <v>33</v>
      </c>
      <c r="I85" s="35" t="s">
        <v>133</v>
      </c>
      <c r="J85" s="35" t="s">
        <v>230</v>
      </c>
      <c r="K85" s="37"/>
    </row>
    <row r="86" spans="1:11" x14ac:dyDescent="0.25">
      <c r="A86" s="33" t="s">
        <v>222</v>
      </c>
      <c r="B86" s="34">
        <v>40463</v>
      </c>
      <c r="C86" s="35" t="s">
        <v>135</v>
      </c>
      <c r="D86" s="35">
        <v>25</v>
      </c>
      <c r="E86" s="35">
        <v>1030</v>
      </c>
      <c r="F86" s="35" t="s">
        <v>2</v>
      </c>
      <c r="G86" s="34">
        <v>23979</v>
      </c>
      <c r="H86" s="36">
        <f ca="1">DATEDIF(G86,TODAY(),"y")</f>
        <v>49</v>
      </c>
      <c r="I86" s="35" t="s">
        <v>23</v>
      </c>
      <c r="J86" s="35" t="s">
        <v>230</v>
      </c>
      <c r="K86" s="37"/>
    </row>
    <row r="87" spans="1:11" x14ac:dyDescent="0.25">
      <c r="A87" s="33" t="s">
        <v>242</v>
      </c>
      <c r="B87" s="34">
        <v>40459</v>
      </c>
      <c r="C87" s="35" t="s">
        <v>141</v>
      </c>
      <c r="D87" s="35">
        <v>2</v>
      </c>
      <c r="E87" s="35">
        <v>1030</v>
      </c>
      <c r="F87" s="35" t="s">
        <v>2</v>
      </c>
      <c r="G87" s="34">
        <v>28018</v>
      </c>
      <c r="H87" s="36">
        <f ca="1">DATEDIF(G87,TODAY(),"y")</f>
        <v>38</v>
      </c>
      <c r="I87" s="35" t="s">
        <v>16</v>
      </c>
      <c r="J87" s="35" t="s">
        <v>231</v>
      </c>
      <c r="K87" s="37"/>
    </row>
    <row r="88" spans="1:11" x14ac:dyDescent="0.25">
      <c r="A88" s="33" t="s">
        <v>223</v>
      </c>
      <c r="B88" s="34">
        <v>40460</v>
      </c>
      <c r="C88" s="35" t="s">
        <v>132</v>
      </c>
      <c r="D88" s="35">
        <v>452</v>
      </c>
      <c r="E88" s="35">
        <v>1070</v>
      </c>
      <c r="F88" s="35"/>
      <c r="G88" s="34">
        <v>24900</v>
      </c>
      <c r="H88" s="36">
        <v>44</v>
      </c>
      <c r="I88" s="35" t="s">
        <v>23</v>
      </c>
      <c r="J88" s="35" t="s">
        <v>230</v>
      </c>
      <c r="K88" s="37"/>
    </row>
    <row r="89" spans="1:11" x14ac:dyDescent="0.25">
      <c r="A89" s="33" t="s">
        <v>224</v>
      </c>
      <c r="B89" s="34">
        <v>40461</v>
      </c>
      <c r="C89" s="35" t="s">
        <v>124</v>
      </c>
      <c r="D89" s="35">
        <v>36</v>
      </c>
      <c r="E89" s="35">
        <v>1000</v>
      </c>
      <c r="F89" s="35"/>
      <c r="G89" s="34">
        <v>29008</v>
      </c>
      <c r="H89" s="36">
        <v>33</v>
      </c>
      <c r="I89" s="35" t="s">
        <v>133</v>
      </c>
      <c r="J89" s="35" t="s">
        <v>230</v>
      </c>
      <c r="K89" s="37"/>
    </row>
    <row r="90" spans="1:11" x14ac:dyDescent="0.25">
      <c r="A90" s="33" t="s">
        <v>225</v>
      </c>
      <c r="B90" s="34">
        <v>40462</v>
      </c>
      <c r="C90" s="35" t="s">
        <v>124</v>
      </c>
      <c r="D90" s="35">
        <v>36</v>
      </c>
      <c r="E90" s="35">
        <v>1000</v>
      </c>
      <c r="F90" s="35"/>
      <c r="G90" s="34">
        <v>27629</v>
      </c>
      <c r="H90" s="36">
        <v>37</v>
      </c>
      <c r="I90" s="35" t="s">
        <v>23</v>
      </c>
      <c r="J90" s="35" t="s">
        <v>230</v>
      </c>
      <c r="K90" s="37"/>
    </row>
    <row r="91" spans="1:11" ht="15.75" thickBot="1" x14ac:dyDescent="0.3">
      <c r="A91" s="38" t="s">
        <v>226</v>
      </c>
      <c r="B91" s="39">
        <v>40463</v>
      </c>
      <c r="C91" s="40" t="s">
        <v>118</v>
      </c>
      <c r="D91" s="40">
        <v>12</v>
      </c>
      <c r="E91" s="40">
        <v>1210</v>
      </c>
      <c r="F91" s="40"/>
      <c r="G91" s="39">
        <v>26922</v>
      </c>
      <c r="H91" s="41">
        <v>39</v>
      </c>
      <c r="I91" s="40" t="s">
        <v>16</v>
      </c>
      <c r="J91" s="40" t="s">
        <v>230</v>
      </c>
      <c r="K91" s="42"/>
    </row>
    <row r="92" spans="1:11" ht="15.75" thickTop="1" x14ac:dyDescent="0.25">
      <c r="G92" s="1"/>
    </row>
  </sheetData>
  <dataValidations count="1">
    <dataValidation type="list" allowBlank="1" showInputMessage="1" showErrorMessage="1" sqref="I2:I1048576">
      <formula1>Nationalités</formula1>
    </dataValidation>
  </dataValidations>
  <hyperlinks>
    <hyperlink ref="A26" r:id="rId1" display="Tchana Mbakop"/>
    <hyperlink ref="A63" r:id="rId2" display="Mukobo-Lenda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2" orientation="landscape" r:id="rId3"/>
  <headerFooter>
    <oddHeader>&amp;LJla&amp;R&amp;D</oddHeader>
    <oddFooter>&amp;C&amp;A&amp;RPage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G16" sqref="G16"/>
    </sheetView>
  </sheetViews>
  <sheetFormatPr baseColWidth="10" defaultRowHeight="15" x14ac:dyDescent="0.25"/>
  <cols>
    <col min="1" max="1" width="21.85546875" customWidth="1"/>
    <col min="2" max="2" width="16.28515625" customWidth="1"/>
    <col min="3" max="3" width="17" bestFit="1" customWidth="1"/>
    <col min="4" max="4" width="9.5703125" customWidth="1"/>
    <col min="5" max="5" width="15.28515625" customWidth="1"/>
  </cols>
  <sheetData>
    <row r="1" spans="1:13" ht="16.5" thickTop="1" thickBot="1" x14ac:dyDescent="0.3">
      <c r="A1" s="2" t="s">
        <v>143</v>
      </c>
      <c r="B1" s="2" t="s">
        <v>142</v>
      </c>
      <c r="C1" s="2" t="s">
        <v>146</v>
      </c>
      <c r="D1" s="2" t="s">
        <v>147</v>
      </c>
      <c r="E1" s="2" t="s">
        <v>148</v>
      </c>
      <c r="F1" s="2" t="s">
        <v>227</v>
      </c>
      <c r="G1" s="2" t="s">
        <v>243</v>
      </c>
      <c r="H1" s="2" t="s">
        <v>244</v>
      </c>
      <c r="I1" s="2" t="s">
        <v>285</v>
      </c>
      <c r="J1" s="2" t="s">
        <v>286</v>
      </c>
      <c r="L1" s="18" t="s">
        <v>287</v>
      </c>
      <c r="M1" s="18" t="s">
        <v>292</v>
      </c>
    </row>
    <row r="2" spans="1:13" ht="16.5" thickTop="1" thickBot="1" x14ac:dyDescent="0.3">
      <c r="A2" t="s">
        <v>149</v>
      </c>
      <c r="B2" s="1">
        <v>40282</v>
      </c>
      <c r="C2" s="1">
        <v>29547</v>
      </c>
      <c r="D2" s="6">
        <v>32</v>
      </c>
      <c r="E2" t="s">
        <v>21</v>
      </c>
      <c r="F2" t="s">
        <v>230</v>
      </c>
      <c r="G2">
        <f ca="1">$L$2-B2</f>
        <v>1691</v>
      </c>
      <c r="H2" t="str">
        <f>LEFT(A2,1)</f>
        <v>A</v>
      </c>
      <c r="I2">
        <v>2</v>
      </c>
      <c r="J2" s="27">
        <f>500+$M$2*I2</f>
        <v>700</v>
      </c>
      <c r="L2" s="19">
        <f ca="1">TODAY()</f>
        <v>41973</v>
      </c>
      <c r="M2" s="20">
        <v>100</v>
      </c>
    </row>
    <row r="3" spans="1:13" x14ac:dyDescent="0.25">
      <c r="A3" t="s">
        <v>150</v>
      </c>
      <c r="B3" s="1">
        <v>40287</v>
      </c>
      <c r="C3" s="5">
        <v>29263</v>
      </c>
      <c r="D3" s="6">
        <v>32</v>
      </c>
      <c r="E3" s="3" t="s">
        <v>21</v>
      </c>
      <c r="F3" t="s">
        <v>230</v>
      </c>
      <c r="G3">
        <f t="shared" ref="G3:G13" ca="1" si="0">$L$2-B3</f>
        <v>1686</v>
      </c>
      <c r="H3" t="str">
        <f t="shared" ref="H3:H13" si="1">LEFT(A3,1)</f>
        <v>A</v>
      </c>
      <c r="I3">
        <v>1</v>
      </c>
      <c r="J3" s="27">
        <f t="shared" ref="J3:J13" si="2">500+$M$2*I3</f>
        <v>600</v>
      </c>
    </row>
    <row r="4" spans="1:13" x14ac:dyDescent="0.25">
      <c r="A4" t="s">
        <v>151</v>
      </c>
      <c r="B4" s="1">
        <v>40288</v>
      </c>
      <c r="C4" s="5">
        <v>26543</v>
      </c>
      <c r="D4" s="6">
        <v>40</v>
      </c>
      <c r="E4" s="3" t="s">
        <v>22</v>
      </c>
      <c r="F4" t="s">
        <v>230</v>
      </c>
      <c r="G4">
        <f t="shared" ca="1" si="0"/>
        <v>1685</v>
      </c>
      <c r="H4" t="str">
        <f t="shared" si="1"/>
        <v>A</v>
      </c>
      <c r="I4">
        <v>6</v>
      </c>
      <c r="J4" s="27">
        <f t="shared" si="2"/>
        <v>1100</v>
      </c>
    </row>
    <row r="5" spans="1:13" x14ac:dyDescent="0.25">
      <c r="A5" t="s">
        <v>295</v>
      </c>
      <c r="B5" s="1">
        <v>40329</v>
      </c>
      <c r="C5" s="1">
        <v>27928</v>
      </c>
      <c r="D5" s="6">
        <v>36</v>
      </c>
      <c r="E5" t="s">
        <v>10</v>
      </c>
      <c r="F5" t="s">
        <v>231</v>
      </c>
      <c r="G5">
        <f t="shared" ca="1" si="0"/>
        <v>1644</v>
      </c>
      <c r="H5" t="str">
        <f t="shared" si="1"/>
        <v>B</v>
      </c>
      <c r="J5" s="27">
        <f t="shared" si="2"/>
        <v>500</v>
      </c>
    </row>
    <row r="6" spans="1:13" x14ac:dyDescent="0.25">
      <c r="A6" t="s">
        <v>248</v>
      </c>
      <c r="B6" s="1">
        <v>40325</v>
      </c>
      <c r="C6" s="1">
        <v>33583</v>
      </c>
      <c r="D6" s="6">
        <v>21</v>
      </c>
      <c r="E6" t="s">
        <v>13</v>
      </c>
      <c r="F6" t="s">
        <v>231</v>
      </c>
      <c r="G6">
        <f t="shared" ca="1" si="0"/>
        <v>1648</v>
      </c>
      <c r="H6" t="str">
        <f t="shared" si="1"/>
        <v>C</v>
      </c>
      <c r="J6" s="27">
        <f t="shared" si="2"/>
        <v>500</v>
      </c>
    </row>
    <row r="7" spans="1:13" x14ac:dyDescent="0.25">
      <c r="A7" t="s">
        <v>154</v>
      </c>
      <c r="B7" s="1">
        <v>40329</v>
      </c>
      <c r="C7" s="1">
        <v>29387</v>
      </c>
      <c r="D7" s="6">
        <v>32</v>
      </c>
      <c r="E7" t="s">
        <v>16</v>
      </c>
      <c r="F7" t="s">
        <v>230</v>
      </c>
      <c r="G7">
        <f t="shared" ca="1" si="0"/>
        <v>1644</v>
      </c>
      <c r="H7" t="str">
        <f t="shared" si="1"/>
        <v>C</v>
      </c>
      <c r="I7">
        <v>3</v>
      </c>
      <c r="J7" s="27">
        <f t="shared" si="2"/>
        <v>800</v>
      </c>
    </row>
    <row r="8" spans="1:13" x14ac:dyDescent="0.25">
      <c r="A8" t="s">
        <v>155</v>
      </c>
      <c r="B8" s="1">
        <v>40329</v>
      </c>
      <c r="C8" s="1">
        <v>29689</v>
      </c>
      <c r="D8" s="6">
        <v>31</v>
      </c>
      <c r="E8" t="s">
        <v>18</v>
      </c>
      <c r="F8" t="s">
        <v>230</v>
      </c>
      <c r="G8">
        <f t="shared" ca="1" si="0"/>
        <v>1644</v>
      </c>
      <c r="H8" t="str">
        <f t="shared" si="1"/>
        <v>D</v>
      </c>
      <c r="I8">
        <v>3</v>
      </c>
      <c r="J8" s="27">
        <f t="shared" si="2"/>
        <v>800</v>
      </c>
    </row>
    <row r="9" spans="1:13" x14ac:dyDescent="0.25">
      <c r="A9" t="s">
        <v>156</v>
      </c>
      <c r="B9" s="1">
        <v>40329</v>
      </c>
      <c r="C9" s="1">
        <v>32496</v>
      </c>
      <c r="D9" s="6">
        <v>24</v>
      </c>
      <c r="E9" t="s">
        <v>10</v>
      </c>
      <c r="F9" t="s">
        <v>230</v>
      </c>
      <c r="G9">
        <f t="shared" ca="1" si="0"/>
        <v>1644</v>
      </c>
      <c r="H9" t="str">
        <f t="shared" si="1"/>
        <v>F</v>
      </c>
      <c r="I9">
        <v>4</v>
      </c>
      <c r="J9" s="27">
        <f t="shared" si="2"/>
        <v>900</v>
      </c>
    </row>
    <row r="10" spans="1:13" x14ac:dyDescent="0.25">
      <c r="A10" t="s">
        <v>249</v>
      </c>
      <c r="B10" s="1">
        <v>40329</v>
      </c>
      <c r="C10" s="1">
        <v>28721</v>
      </c>
      <c r="D10" s="6">
        <v>34</v>
      </c>
      <c r="E10" t="s">
        <v>16</v>
      </c>
      <c r="F10" t="s">
        <v>231</v>
      </c>
      <c r="G10">
        <f t="shared" ca="1" si="0"/>
        <v>1644</v>
      </c>
      <c r="H10" t="str">
        <f t="shared" si="1"/>
        <v>F</v>
      </c>
      <c r="I10">
        <v>1</v>
      </c>
      <c r="J10" s="27">
        <f t="shared" si="2"/>
        <v>600</v>
      </c>
    </row>
    <row r="11" spans="1:13" x14ac:dyDescent="0.25">
      <c r="A11" t="s">
        <v>158</v>
      </c>
      <c r="B11" s="1">
        <v>40305</v>
      </c>
      <c r="C11" s="1">
        <v>28393</v>
      </c>
      <c r="D11" s="6">
        <v>35</v>
      </c>
      <c r="E11" t="s">
        <v>16</v>
      </c>
      <c r="F11" t="s">
        <v>230</v>
      </c>
      <c r="G11">
        <f t="shared" ca="1" si="0"/>
        <v>1668</v>
      </c>
      <c r="H11" t="str">
        <f t="shared" si="1"/>
        <v>G</v>
      </c>
      <c r="I11">
        <v>1</v>
      </c>
      <c r="J11" s="27">
        <f t="shared" si="2"/>
        <v>600</v>
      </c>
    </row>
    <row r="12" spans="1:13" x14ac:dyDescent="0.25">
      <c r="A12" t="s">
        <v>159</v>
      </c>
      <c r="B12" s="1">
        <v>40310</v>
      </c>
      <c r="C12" s="1">
        <v>27658</v>
      </c>
      <c r="D12" s="6">
        <v>37</v>
      </c>
      <c r="E12" t="s">
        <v>29</v>
      </c>
      <c r="F12" t="s">
        <v>230</v>
      </c>
      <c r="G12">
        <f t="shared" ca="1" si="0"/>
        <v>1663</v>
      </c>
      <c r="H12" t="str">
        <f t="shared" si="1"/>
        <v>H</v>
      </c>
      <c r="I12">
        <v>8</v>
      </c>
      <c r="J12" s="27">
        <f t="shared" si="2"/>
        <v>1300</v>
      </c>
    </row>
    <row r="13" spans="1:13" x14ac:dyDescent="0.25">
      <c r="A13" t="s">
        <v>160</v>
      </c>
      <c r="B13" s="1">
        <v>40343</v>
      </c>
      <c r="C13" s="1">
        <v>25340</v>
      </c>
      <c r="D13" s="6">
        <v>43</v>
      </c>
      <c r="E13" t="s">
        <v>23</v>
      </c>
      <c r="F13" t="s">
        <v>230</v>
      </c>
      <c r="G13">
        <f t="shared" ca="1" si="0"/>
        <v>1630</v>
      </c>
      <c r="H13" t="str">
        <f t="shared" si="1"/>
        <v>J</v>
      </c>
      <c r="I13">
        <v>1</v>
      </c>
      <c r="J13" s="27">
        <f t="shared" si="2"/>
        <v>600</v>
      </c>
    </row>
    <row r="14" spans="1:13" ht="15.75" thickBot="1" x14ac:dyDescent="0.3"/>
    <row r="15" spans="1:13" ht="15.75" thickBot="1" x14ac:dyDescent="0.3">
      <c r="C15" t="s">
        <v>246</v>
      </c>
      <c r="D15" s="12">
        <f>AVERAGE(D2:D13)</f>
        <v>33.083333333333336</v>
      </c>
    </row>
    <row r="16" spans="1:13" ht="15.75" thickBot="1" x14ac:dyDescent="0.3">
      <c r="C16" t="s">
        <v>256</v>
      </c>
      <c r="D16" s="12">
        <f>SUM(D2:D13)</f>
        <v>397</v>
      </c>
    </row>
    <row r="17" spans="1:4" ht="15.75" thickBot="1" x14ac:dyDescent="0.3">
      <c r="A17" s="7"/>
      <c r="D17" s="7"/>
    </row>
    <row r="18" spans="1:4" ht="15.75" thickBot="1" x14ac:dyDescent="0.3">
      <c r="A18" t="s">
        <v>245</v>
      </c>
      <c r="C18" s="12">
        <f>COUNTA(A2:A13)</f>
        <v>12</v>
      </c>
    </row>
    <row r="19" spans="1:4" ht="15.75" thickBot="1" x14ac:dyDescent="0.3">
      <c r="A19" t="s">
        <v>247</v>
      </c>
      <c r="C19" s="12">
        <f>COUNTIF(D2:D13,"&gt;=35")</f>
        <v>5</v>
      </c>
    </row>
    <row r="21" spans="1:4" x14ac:dyDescent="0.25">
      <c r="A21" t="s">
        <v>278</v>
      </c>
    </row>
    <row r="22" spans="1:4" x14ac:dyDescent="0.25">
      <c r="A22" t="s">
        <v>252</v>
      </c>
    </row>
    <row r="23" spans="1:4" x14ac:dyDescent="0.25">
      <c r="A23" t="s">
        <v>288</v>
      </c>
    </row>
    <row r="24" spans="1:4" x14ac:dyDescent="0.25">
      <c r="A24" t="s">
        <v>289</v>
      </c>
    </row>
    <row r="26" spans="1:4" x14ac:dyDescent="0.25">
      <c r="A26" t="s">
        <v>250</v>
      </c>
    </row>
    <row r="27" spans="1:4" x14ac:dyDescent="0.25">
      <c r="B27" s="8" t="s">
        <v>251</v>
      </c>
      <c r="C27" s="8" t="s">
        <v>246</v>
      </c>
    </row>
    <row r="29" spans="1:4" x14ac:dyDescent="0.25">
      <c r="A29" s="13" t="s">
        <v>231</v>
      </c>
      <c r="B29">
        <f>COUNTIF($F$2:$F$13,A29)</f>
        <v>3</v>
      </c>
      <c r="C29">
        <f>AVERAGEIF($F$2:$F$13,A29,$D$2:$D$13)</f>
        <v>30.333333333333332</v>
      </c>
    </row>
    <row r="30" spans="1:4" x14ac:dyDescent="0.25">
      <c r="A30" s="13" t="s">
        <v>230</v>
      </c>
      <c r="B30">
        <f>COUNTIF($F$2:$F$13,A30)</f>
        <v>9</v>
      </c>
      <c r="C30">
        <f>AVERAGEIF($F$2:$F$13,A30,$D$2:$D$13)</f>
        <v>34</v>
      </c>
    </row>
    <row r="32" spans="1:4" x14ac:dyDescent="0.25">
      <c r="A32" t="s">
        <v>255</v>
      </c>
    </row>
  </sheetData>
  <conditionalFormatting sqref="D2:D13">
    <cfRule type="cellIs" dxfId="2" priority="1" operator="greaterThanOrEqual">
      <formula>35</formula>
    </cfRule>
  </conditionalFormatting>
  <dataValidations count="1">
    <dataValidation type="list" allowBlank="1" showInputMessage="1" showErrorMessage="1" sqref="E2:E13">
      <formula1>Nationalités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opLeftCell="I1" workbookViewId="0">
      <selection activeCell="U6" sqref="U6"/>
    </sheetView>
  </sheetViews>
  <sheetFormatPr baseColWidth="10" defaultColWidth="9.140625" defaultRowHeight="15" x14ac:dyDescent="0.25"/>
  <cols>
    <col min="1" max="1" width="21.140625" customWidth="1"/>
    <col min="2" max="4" width="15" customWidth="1"/>
    <col min="5" max="5" width="20.42578125" customWidth="1"/>
    <col min="7" max="7" width="12.7109375" customWidth="1"/>
    <col min="8" max="8" width="16.5703125" customWidth="1"/>
    <col min="9" max="9" width="16.85546875" customWidth="1"/>
    <col min="10" max="10" width="15.7109375" customWidth="1"/>
    <col min="11" max="11" width="15.28515625" bestFit="1" customWidth="1"/>
    <col min="12" max="12" width="10" customWidth="1"/>
    <col min="13" max="13" width="15" customWidth="1"/>
    <col min="14" max="14" width="15.28515625" bestFit="1" customWidth="1"/>
  </cols>
  <sheetData>
    <row r="1" spans="1:18" ht="16.5" thickTop="1" thickBot="1" x14ac:dyDescent="0.3">
      <c r="A1" s="2" t="s">
        <v>143</v>
      </c>
      <c r="B1" s="2" t="s">
        <v>142</v>
      </c>
      <c r="C1" s="2" t="s">
        <v>254</v>
      </c>
      <c r="D1" s="2" t="s">
        <v>253</v>
      </c>
      <c r="E1" s="2" t="s">
        <v>144</v>
      </c>
      <c r="F1" s="2" t="s">
        <v>0</v>
      </c>
      <c r="G1" s="2" t="s">
        <v>4</v>
      </c>
      <c r="H1" s="2" t="s">
        <v>145</v>
      </c>
      <c r="I1" s="2" t="s">
        <v>146</v>
      </c>
      <c r="J1" s="2" t="s">
        <v>147</v>
      </c>
      <c r="K1" s="2" t="s">
        <v>148</v>
      </c>
      <c r="L1" s="2" t="s">
        <v>227</v>
      </c>
      <c r="M1" s="2" t="s">
        <v>228</v>
      </c>
      <c r="N1" s="2" t="s">
        <v>229</v>
      </c>
      <c r="O1" s="2" t="s">
        <v>303</v>
      </c>
    </row>
    <row r="2" spans="1:18" ht="15.75" thickTop="1" x14ac:dyDescent="0.25">
      <c r="A2" t="s">
        <v>149</v>
      </c>
      <c r="B2" s="1">
        <v>40282</v>
      </c>
      <c r="C2" s="6">
        <f ca="1">DATEDIF(B2,TODAY(),"m")</f>
        <v>55</v>
      </c>
      <c r="D2" s="1" t="str">
        <f>LOWER(LEFT(A2,1)&amp;RIGHT(A2,1))</f>
        <v>an</v>
      </c>
      <c r="E2" t="s">
        <v>1</v>
      </c>
      <c r="F2">
        <v>10</v>
      </c>
      <c r="G2">
        <v>1030</v>
      </c>
      <c r="H2" t="str">
        <f>VLOOKUP(G2,Question4!A:B,2,FALSE)</f>
        <v>Schaerbeek</v>
      </c>
      <c r="I2" s="1">
        <v>29547</v>
      </c>
      <c r="J2" s="6"/>
      <c r="K2" t="s">
        <v>21</v>
      </c>
      <c r="L2" t="s">
        <v>230</v>
      </c>
      <c r="M2" t="str">
        <f>IF(L2="m","Monsieur","Madame")</f>
        <v>Monsieur</v>
      </c>
      <c r="O2">
        <f>IF(N2&gt;=3,500+100*N2,0)</f>
        <v>0</v>
      </c>
      <c r="Q2" t="s">
        <v>308</v>
      </c>
      <c r="R2" t="s">
        <v>309</v>
      </c>
    </row>
    <row r="3" spans="1:18" x14ac:dyDescent="0.25">
      <c r="A3" t="s">
        <v>150</v>
      </c>
      <c r="B3" s="1">
        <v>40287</v>
      </c>
      <c r="C3" s="6">
        <f t="shared" ref="C3:C66" ca="1" si="0">DATEDIF(B3,TODAY(),"m")</f>
        <v>55</v>
      </c>
      <c r="D3" s="1" t="str">
        <f t="shared" ref="D3:D66" si="1">LOWER(LEFT(A3,1)&amp;RIGHT(A3,1))</f>
        <v>at</v>
      </c>
      <c r="E3" s="3" t="s">
        <v>3</v>
      </c>
      <c r="F3">
        <v>20</v>
      </c>
      <c r="G3">
        <v>1080</v>
      </c>
      <c r="H3" t="str">
        <f>VLOOKUP(G3,Question4!A:B,2,FALSE)</f>
        <v>Molenbeek</v>
      </c>
      <c r="I3" s="1">
        <v>29263</v>
      </c>
      <c r="J3" s="6"/>
      <c r="K3" t="s">
        <v>21</v>
      </c>
      <c r="L3" t="s">
        <v>230</v>
      </c>
      <c r="M3" t="str">
        <f t="shared" ref="M3:M66" si="2">IF(L3="m","Monsieur","Madame")</f>
        <v>Monsieur</v>
      </c>
      <c r="N3">
        <v>1</v>
      </c>
      <c r="O3">
        <f>IF(N3&gt;=3,500+100*N3,0)</f>
        <v>0</v>
      </c>
      <c r="Q3" t="s">
        <v>310</v>
      </c>
      <c r="R3" t="s">
        <v>307</v>
      </c>
    </row>
    <row r="4" spans="1:18" x14ac:dyDescent="0.25">
      <c r="A4" t="s">
        <v>151</v>
      </c>
      <c r="B4" s="1">
        <v>40288</v>
      </c>
      <c r="C4" s="6">
        <f t="shared" ca="1" si="0"/>
        <v>55</v>
      </c>
      <c r="D4" s="1" t="str">
        <f t="shared" si="1"/>
        <v>ao</v>
      </c>
      <c r="E4" s="3" t="s">
        <v>8</v>
      </c>
      <c r="F4">
        <v>23</v>
      </c>
      <c r="G4">
        <v>1030</v>
      </c>
      <c r="H4" t="str">
        <f>VLOOKUP(G4,Question4!A:B,2,FALSE)</f>
        <v>Schaerbeek</v>
      </c>
      <c r="I4" s="1">
        <v>26543</v>
      </c>
      <c r="J4" s="6"/>
      <c r="K4" t="s">
        <v>22</v>
      </c>
      <c r="L4" t="s">
        <v>230</v>
      </c>
      <c r="M4" t="str">
        <f t="shared" si="2"/>
        <v>Monsieur</v>
      </c>
      <c r="O4">
        <f t="shared" ref="O4:O11" si="3">IF(N4&gt;=3,500+100*N4,0)</f>
        <v>0</v>
      </c>
      <c r="Q4" t="s">
        <v>311</v>
      </c>
      <c r="R4">
        <v>0</v>
      </c>
    </row>
    <row r="5" spans="1:18" x14ac:dyDescent="0.25">
      <c r="A5" t="s">
        <v>152</v>
      </c>
      <c r="B5" s="1">
        <v>40329</v>
      </c>
      <c r="C5" s="6">
        <f t="shared" ca="1" si="0"/>
        <v>53</v>
      </c>
      <c r="D5" s="1" t="str">
        <f t="shared" si="1"/>
        <v>bs</v>
      </c>
      <c r="E5" t="s">
        <v>9</v>
      </c>
      <c r="F5">
        <v>22</v>
      </c>
      <c r="G5">
        <v>1080</v>
      </c>
      <c r="H5" t="str">
        <f>VLOOKUP(G5,Question4!A:B,2,FALSE)</f>
        <v>Molenbeek</v>
      </c>
      <c r="I5" s="1">
        <v>27928</v>
      </c>
      <c r="J5" s="6"/>
      <c r="K5" t="s">
        <v>10</v>
      </c>
      <c r="L5" t="s">
        <v>230</v>
      </c>
      <c r="M5" t="str">
        <f t="shared" si="2"/>
        <v>Monsieur</v>
      </c>
      <c r="O5">
        <f t="shared" si="3"/>
        <v>0</v>
      </c>
    </row>
    <row r="6" spans="1:18" x14ac:dyDescent="0.25">
      <c r="A6" t="s">
        <v>153</v>
      </c>
      <c r="B6" s="1">
        <v>40325</v>
      </c>
      <c r="C6" s="6">
        <f t="shared" ca="1" si="0"/>
        <v>54</v>
      </c>
      <c r="D6" s="1" t="str">
        <f t="shared" si="1"/>
        <v>co</v>
      </c>
      <c r="E6" t="s">
        <v>12</v>
      </c>
      <c r="F6">
        <v>152</v>
      </c>
      <c r="G6">
        <v>1060</v>
      </c>
      <c r="H6" t="str">
        <f>VLOOKUP(G6,Question4!A:B,2,FALSE)</f>
        <v>Saint Gilles</v>
      </c>
      <c r="I6" s="1">
        <v>33583</v>
      </c>
      <c r="J6" s="6"/>
      <c r="K6" t="s">
        <v>13</v>
      </c>
      <c r="L6" t="s">
        <v>230</v>
      </c>
      <c r="M6" t="str">
        <f t="shared" si="2"/>
        <v>Monsieur</v>
      </c>
      <c r="O6">
        <f t="shared" si="3"/>
        <v>0</v>
      </c>
    </row>
    <row r="7" spans="1:18" x14ac:dyDescent="0.25">
      <c r="A7" t="s">
        <v>154</v>
      </c>
      <c r="B7" s="1">
        <v>40329</v>
      </c>
      <c r="C7" s="6">
        <f t="shared" ca="1" si="0"/>
        <v>53</v>
      </c>
      <c r="D7" s="1" t="str">
        <f t="shared" si="1"/>
        <v>cm</v>
      </c>
      <c r="E7" t="s">
        <v>14</v>
      </c>
      <c r="F7">
        <v>35</v>
      </c>
      <c r="G7">
        <v>1070</v>
      </c>
      <c r="H7" t="str">
        <f>VLOOKUP(G7,Question4!A:B,2,FALSE)</f>
        <v>Anderlecht</v>
      </c>
      <c r="I7" s="1">
        <v>29387</v>
      </c>
      <c r="J7" s="6"/>
      <c r="K7" t="s">
        <v>16</v>
      </c>
      <c r="L7" t="s">
        <v>230</v>
      </c>
      <c r="M7" t="str">
        <f t="shared" si="2"/>
        <v>Monsieur</v>
      </c>
      <c r="O7">
        <f t="shared" si="3"/>
        <v>0</v>
      </c>
    </row>
    <row r="8" spans="1:18" x14ac:dyDescent="0.25">
      <c r="A8" t="s">
        <v>155</v>
      </c>
      <c r="B8" s="1">
        <v>40329</v>
      </c>
      <c r="C8" s="6">
        <f t="shared" ca="1" si="0"/>
        <v>53</v>
      </c>
      <c r="D8" s="1" t="str">
        <f t="shared" si="1"/>
        <v>do</v>
      </c>
      <c r="E8" t="s">
        <v>17</v>
      </c>
      <c r="F8">
        <v>42</v>
      </c>
      <c r="G8">
        <v>1150</v>
      </c>
      <c r="H8" t="str">
        <f>VLOOKUP(G8,Question4!A:B,2,FALSE)</f>
        <v>Woluwé-Saint-Pierre</v>
      </c>
      <c r="I8" s="1">
        <v>29689</v>
      </c>
      <c r="J8" s="6"/>
      <c r="K8" t="s">
        <v>18</v>
      </c>
      <c r="L8" t="s">
        <v>230</v>
      </c>
      <c r="M8" t="str">
        <f t="shared" si="2"/>
        <v>Monsieur</v>
      </c>
      <c r="O8">
        <f t="shared" si="3"/>
        <v>0</v>
      </c>
    </row>
    <row r="9" spans="1:18" x14ac:dyDescent="0.25">
      <c r="A9" t="s">
        <v>156</v>
      </c>
      <c r="B9" s="1">
        <v>40329</v>
      </c>
      <c r="C9" s="6">
        <f t="shared" ca="1" si="0"/>
        <v>53</v>
      </c>
      <c r="D9" s="1" t="str">
        <f t="shared" si="1"/>
        <v>fl</v>
      </c>
      <c r="E9" t="s">
        <v>19</v>
      </c>
      <c r="F9">
        <v>333</v>
      </c>
      <c r="G9">
        <v>1030</v>
      </c>
      <c r="H9" t="str">
        <f>VLOOKUP(G9,Question4!A:B,2,FALSE)</f>
        <v>Schaerbeek</v>
      </c>
      <c r="I9" s="1">
        <v>32496</v>
      </c>
      <c r="J9" s="6"/>
      <c r="K9" t="s">
        <v>10</v>
      </c>
      <c r="L9" t="s">
        <v>230</v>
      </c>
      <c r="M9" t="str">
        <f t="shared" si="2"/>
        <v>Monsieur</v>
      </c>
      <c r="O9">
        <f t="shared" si="3"/>
        <v>0</v>
      </c>
    </row>
    <row r="10" spans="1:18" x14ac:dyDescent="0.25">
      <c r="A10" t="s">
        <v>157</v>
      </c>
      <c r="B10" s="1">
        <v>40329</v>
      </c>
      <c r="C10" s="6">
        <f t="shared" ca="1" si="0"/>
        <v>53</v>
      </c>
      <c r="D10" s="1" t="str">
        <f t="shared" si="1"/>
        <v>fo</v>
      </c>
      <c r="E10" t="s">
        <v>20</v>
      </c>
      <c r="F10">
        <v>66</v>
      </c>
      <c r="G10">
        <v>1080</v>
      </c>
      <c r="H10" t="str">
        <f>VLOOKUP(G10,Question4!A:B,2,FALSE)</f>
        <v>Molenbeek</v>
      </c>
      <c r="I10" s="1">
        <v>28721</v>
      </c>
      <c r="J10" s="6"/>
      <c r="K10" t="s">
        <v>16</v>
      </c>
      <c r="L10" t="s">
        <v>230</v>
      </c>
      <c r="M10" t="str">
        <f t="shared" si="2"/>
        <v>Monsieur</v>
      </c>
      <c r="O10">
        <f t="shared" si="3"/>
        <v>0</v>
      </c>
    </row>
    <row r="11" spans="1:18" x14ac:dyDescent="0.25">
      <c r="A11" t="s">
        <v>158</v>
      </c>
      <c r="B11" s="1">
        <v>40305</v>
      </c>
      <c r="C11" s="6">
        <f t="shared" ca="1" si="0"/>
        <v>54</v>
      </c>
      <c r="D11" s="1" t="str">
        <f t="shared" si="1"/>
        <v>gd</v>
      </c>
      <c r="E11" t="s">
        <v>26</v>
      </c>
      <c r="F11">
        <v>33</v>
      </c>
      <c r="G11">
        <v>1160</v>
      </c>
      <c r="H11" t="str">
        <f>VLOOKUP(G11,Question4!A:B,2,FALSE)</f>
        <v>Auderghem</v>
      </c>
      <c r="I11" s="1">
        <v>28393</v>
      </c>
      <c r="J11" s="6"/>
      <c r="K11" t="s">
        <v>16</v>
      </c>
      <c r="L11" t="s">
        <v>230</v>
      </c>
      <c r="M11" t="str">
        <f t="shared" si="2"/>
        <v>Monsieur</v>
      </c>
      <c r="O11">
        <f t="shared" si="3"/>
        <v>0</v>
      </c>
    </row>
    <row r="12" spans="1:18" x14ac:dyDescent="0.25">
      <c r="A12" t="s">
        <v>159</v>
      </c>
      <c r="B12" s="1">
        <v>40310</v>
      </c>
      <c r="C12" s="6">
        <f t="shared" ca="1" si="0"/>
        <v>54</v>
      </c>
      <c r="D12" s="1" t="str">
        <f t="shared" si="1"/>
        <v>he</v>
      </c>
      <c r="E12" t="s">
        <v>28</v>
      </c>
      <c r="F12">
        <v>14</v>
      </c>
      <c r="G12">
        <v>1030</v>
      </c>
      <c r="H12" t="str">
        <f>VLOOKUP(G12,Question4!A:B,2,FALSE)</f>
        <v>Schaerbeek</v>
      </c>
      <c r="I12" s="1">
        <v>27658</v>
      </c>
      <c r="J12" s="6"/>
      <c r="K12" t="s">
        <v>29</v>
      </c>
      <c r="L12" t="s">
        <v>230</v>
      </c>
      <c r="M12" t="str">
        <f t="shared" si="2"/>
        <v>Monsieur</v>
      </c>
      <c r="N12">
        <v>4</v>
      </c>
      <c r="O12">
        <f>IF(N12&gt;=3,500+100*N12,0)</f>
        <v>900</v>
      </c>
    </row>
    <row r="13" spans="1:18" x14ac:dyDescent="0.25">
      <c r="A13" t="s">
        <v>160</v>
      </c>
      <c r="B13" s="1">
        <v>40343</v>
      </c>
      <c r="C13" s="6">
        <f t="shared" ca="1" si="0"/>
        <v>53</v>
      </c>
      <c r="D13" s="1" t="str">
        <f t="shared" si="1"/>
        <v>jt</v>
      </c>
      <c r="E13" t="s">
        <v>30</v>
      </c>
      <c r="F13">
        <v>158</v>
      </c>
      <c r="G13">
        <v>1080</v>
      </c>
      <c r="H13" t="str">
        <f>VLOOKUP(G13,Question4!A:B,2,FALSE)</f>
        <v>Molenbeek</v>
      </c>
      <c r="I13" s="1">
        <v>25340</v>
      </c>
      <c r="J13" s="6"/>
      <c r="K13" t="s">
        <v>23</v>
      </c>
      <c r="L13" t="s">
        <v>230</v>
      </c>
      <c r="M13" t="str">
        <f t="shared" si="2"/>
        <v>Monsieur</v>
      </c>
      <c r="N13">
        <v>2</v>
      </c>
      <c r="O13">
        <f t="shared" ref="O13:O76" si="4">IF(N13&gt;=3,500+100*N13,0)</f>
        <v>0</v>
      </c>
    </row>
    <row r="14" spans="1:18" x14ac:dyDescent="0.25">
      <c r="A14" t="s">
        <v>233</v>
      </c>
      <c r="B14" s="1">
        <v>40343</v>
      </c>
      <c r="C14" s="6">
        <f t="shared" ca="1" si="0"/>
        <v>53</v>
      </c>
      <c r="D14" s="1" t="str">
        <f t="shared" si="1"/>
        <v>ey</v>
      </c>
      <c r="E14" t="s">
        <v>31</v>
      </c>
      <c r="F14">
        <v>111</v>
      </c>
      <c r="G14">
        <v>1060</v>
      </c>
      <c r="H14" t="str">
        <f>VLOOKUP(G14,Question4!A:B,2,FALSE)</f>
        <v>Saint Gilles</v>
      </c>
      <c r="I14" s="1">
        <v>29660</v>
      </c>
      <c r="J14" s="6"/>
      <c r="K14" t="s">
        <v>23</v>
      </c>
      <c r="L14" t="s">
        <v>231</v>
      </c>
      <c r="M14" t="str">
        <f t="shared" si="2"/>
        <v>Madame</v>
      </c>
      <c r="O14">
        <f t="shared" si="4"/>
        <v>0</v>
      </c>
    </row>
    <row r="15" spans="1:18" x14ac:dyDescent="0.25">
      <c r="A15" t="s">
        <v>161</v>
      </c>
      <c r="B15" s="1">
        <v>40344</v>
      </c>
      <c r="C15" s="6">
        <f t="shared" ca="1" si="0"/>
        <v>53</v>
      </c>
      <c r="D15" s="1" t="str">
        <f t="shared" si="1"/>
        <v>kt</v>
      </c>
      <c r="E15" t="s">
        <v>32</v>
      </c>
      <c r="F15">
        <v>10</v>
      </c>
      <c r="G15">
        <v>1200</v>
      </c>
      <c r="H15" t="str">
        <f>VLOOKUP(G15,Question4!A:B,2,FALSE)</f>
        <v>Woluwé-Saint-Lambert</v>
      </c>
      <c r="I15" s="1">
        <v>25551</v>
      </c>
      <c r="J15" s="6"/>
      <c r="K15" t="s">
        <v>16</v>
      </c>
      <c r="L15" t="s">
        <v>230</v>
      </c>
      <c r="M15" t="str">
        <f t="shared" si="2"/>
        <v>Monsieur</v>
      </c>
      <c r="N15">
        <v>1</v>
      </c>
      <c r="O15">
        <f t="shared" si="4"/>
        <v>0</v>
      </c>
    </row>
    <row r="16" spans="1:18" x14ac:dyDescent="0.25">
      <c r="A16" t="s">
        <v>162</v>
      </c>
      <c r="B16" s="1">
        <v>40351</v>
      </c>
      <c r="C16" s="6">
        <f t="shared" ca="1" si="0"/>
        <v>53</v>
      </c>
      <c r="D16" s="1" t="str">
        <f t="shared" si="1"/>
        <v>mo</v>
      </c>
      <c r="E16" t="s">
        <v>33</v>
      </c>
      <c r="F16">
        <v>258</v>
      </c>
      <c r="G16">
        <v>1500</v>
      </c>
      <c r="H16" t="str">
        <f>VLOOKUP(G16,Question4!A:B,2,FALSE)</f>
        <v>Wavre</v>
      </c>
      <c r="I16" s="1">
        <v>26768</v>
      </c>
      <c r="J16" s="6"/>
      <c r="K16" t="s">
        <v>10</v>
      </c>
      <c r="L16" t="s">
        <v>230</v>
      </c>
      <c r="M16" t="str">
        <f t="shared" si="2"/>
        <v>Monsieur</v>
      </c>
      <c r="N16">
        <v>4</v>
      </c>
      <c r="O16">
        <f t="shared" si="4"/>
        <v>900</v>
      </c>
    </row>
    <row r="17" spans="1:15" x14ac:dyDescent="0.25">
      <c r="A17" t="s">
        <v>163</v>
      </c>
      <c r="B17" s="1">
        <v>40351</v>
      </c>
      <c r="C17" s="6">
        <f t="shared" ca="1" si="0"/>
        <v>53</v>
      </c>
      <c r="D17" s="1" t="str">
        <f t="shared" si="1"/>
        <v>md</v>
      </c>
      <c r="E17" t="s">
        <v>34</v>
      </c>
      <c r="F17">
        <v>26</v>
      </c>
      <c r="G17">
        <v>1140</v>
      </c>
      <c r="H17" t="str">
        <f>VLOOKUP(G17,Question4!A:B,2,FALSE)</f>
        <v>Evere</v>
      </c>
      <c r="I17" s="1">
        <v>25890</v>
      </c>
      <c r="J17" s="6"/>
      <c r="K17" t="s">
        <v>16</v>
      </c>
      <c r="L17" t="s">
        <v>230</v>
      </c>
      <c r="M17" t="str">
        <f t="shared" si="2"/>
        <v>Monsieur</v>
      </c>
      <c r="N17">
        <v>2</v>
      </c>
      <c r="O17">
        <f t="shared" si="4"/>
        <v>0</v>
      </c>
    </row>
    <row r="18" spans="1:15" x14ac:dyDescent="0.25">
      <c r="A18" t="s">
        <v>164</v>
      </c>
      <c r="B18" s="1">
        <v>40351</v>
      </c>
      <c r="C18" s="6">
        <f t="shared" ca="1" si="0"/>
        <v>53</v>
      </c>
      <c r="D18" s="1" t="str">
        <f t="shared" si="1"/>
        <v>mn</v>
      </c>
      <c r="E18" t="s">
        <v>35</v>
      </c>
      <c r="F18">
        <v>222</v>
      </c>
      <c r="G18">
        <v>1020</v>
      </c>
      <c r="H18" t="str">
        <f>VLOOKUP(G18,Question4!A:B,2,FALSE)</f>
        <v>Laeken</v>
      </c>
      <c r="I18" s="1">
        <v>25914</v>
      </c>
      <c r="J18" s="6"/>
      <c r="K18" t="s">
        <v>37</v>
      </c>
      <c r="L18" t="s">
        <v>230</v>
      </c>
      <c r="M18" t="str">
        <f t="shared" si="2"/>
        <v>Monsieur</v>
      </c>
      <c r="N18">
        <v>2</v>
      </c>
      <c r="O18">
        <f t="shared" si="4"/>
        <v>0</v>
      </c>
    </row>
    <row r="19" spans="1:15" x14ac:dyDescent="0.25">
      <c r="A19" t="s">
        <v>165</v>
      </c>
      <c r="B19" s="1">
        <v>40351</v>
      </c>
      <c r="C19" s="6">
        <f t="shared" ca="1" si="0"/>
        <v>53</v>
      </c>
      <c r="D19" s="1" t="str">
        <f t="shared" si="1"/>
        <v>po</v>
      </c>
      <c r="E19" t="s">
        <v>38</v>
      </c>
      <c r="F19">
        <v>78</v>
      </c>
      <c r="G19">
        <v>1030</v>
      </c>
      <c r="H19" t="str">
        <f>VLOOKUP(G19,Question4!A:B,2,FALSE)</f>
        <v>Schaerbeek</v>
      </c>
      <c r="I19" s="1">
        <v>22798</v>
      </c>
      <c r="J19" s="6"/>
      <c r="K19" t="s">
        <v>10</v>
      </c>
      <c r="L19" t="s">
        <v>230</v>
      </c>
      <c r="M19" t="str">
        <f t="shared" si="2"/>
        <v>Monsieur</v>
      </c>
      <c r="N19">
        <v>5</v>
      </c>
      <c r="O19">
        <f t="shared" si="4"/>
        <v>1000</v>
      </c>
    </row>
    <row r="20" spans="1:15" x14ac:dyDescent="0.25">
      <c r="A20" t="s">
        <v>232</v>
      </c>
      <c r="B20" s="1">
        <v>40372</v>
      </c>
      <c r="C20" s="6">
        <f t="shared" ca="1" si="0"/>
        <v>52</v>
      </c>
      <c r="D20" s="1" t="str">
        <f t="shared" si="1"/>
        <v>vs</v>
      </c>
      <c r="E20" t="s">
        <v>51</v>
      </c>
      <c r="F20">
        <v>80</v>
      </c>
      <c r="G20">
        <v>1730</v>
      </c>
      <c r="H20" t="str">
        <f>VLOOKUP(G20,Question4!A:B,2,FALSE)</f>
        <v>Asse</v>
      </c>
      <c r="I20" s="1">
        <v>24353</v>
      </c>
      <c r="J20" s="6"/>
      <c r="K20" s="6" t="s">
        <v>23</v>
      </c>
      <c r="L20" t="s">
        <v>231</v>
      </c>
      <c r="M20" t="str">
        <f t="shared" si="2"/>
        <v>Madame</v>
      </c>
      <c r="O20">
        <f t="shared" si="4"/>
        <v>0</v>
      </c>
    </row>
    <row r="21" spans="1:15" x14ac:dyDescent="0.25">
      <c r="A21" t="s">
        <v>166</v>
      </c>
      <c r="B21" s="1">
        <v>40365</v>
      </c>
      <c r="C21" s="6">
        <f t="shared" ca="1" si="0"/>
        <v>52</v>
      </c>
      <c r="D21" s="1" t="str">
        <f t="shared" si="1"/>
        <v>ry</v>
      </c>
      <c r="E21" t="s">
        <v>53</v>
      </c>
      <c r="F21">
        <v>52</v>
      </c>
      <c r="G21">
        <v>1200</v>
      </c>
      <c r="H21" t="str">
        <f>VLOOKUP(G21,Question4!A:B,2,FALSE)</f>
        <v>Woluwé-Saint-Lambert</v>
      </c>
      <c r="I21" s="1">
        <v>26025</v>
      </c>
      <c r="J21" s="6"/>
      <c r="K21" s="6" t="s">
        <v>23</v>
      </c>
      <c r="L21" t="s">
        <v>230</v>
      </c>
      <c r="M21" t="str">
        <f t="shared" si="2"/>
        <v>Monsieur</v>
      </c>
      <c r="O21">
        <f t="shared" si="4"/>
        <v>0</v>
      </c>
    </row>
    <row r="22" spans="1:15" x14ac:dyDescent="0.25">
      <c r="A22" t="s">
        <v>167</v>
      </c>
      <c r="B22" s="1">
        <v>40351</v>
      </c>
      <c r="C22" s="6">
        <f t="shared" ca="1" si="0"/>
        <v>53</v>
      </c>
      <c r="D22" s="1" t="str">
        <f t="shared" si="1"/>
        <v>sr</v>
      </c>
      <c r="E22" t="s">
        <v>54</v>
      </c>
      <c r="F22">
        <v>40</v>
      </c>
      <c r="G22">
        <v>1030</v>
      </c>
      <c r="H22" t="str">
        <f>VLOOKUP(G22,Question4!A:B,2,FALSE)</f>
        <v>Schaerbeek</v>
      </c>
      <c r="I22" s="1">
        <v>30349</v>
      </c>
      <c r="J22" s="6"/>
      <c r="K22" s="6" t="s">
        <v>37</v>
      </c>
      <c r="L22" t="s">
        <v>230</v>
      </c>
      <c r="M22" t="str">
        <f t="shared" si="2"/>
        <v>Monsieur</v>
      </c>
      <c r="O22">
        <f t="shared" si="4"/>
        <v>0</v>
      </c>
    </row>
    <row r="23" spans="1:15" x14ac:dyDescent="0.25">
      <c r="A23" t="s">
        <v>168</v>
      </c>
      <c r="B23" s="1">
        <v>40310</v>
      </c>
      <c r="C23" s="6">
        <f t="shared" ca="1" si="0"/>
        <v>54</v>
      </c>
      <c r="D23" s="1" t="str">
        <f t="shared" si="1"/>
        <v>tn</v>
      </c>
      <c r="E23" t="s">
        <v>55</v>
      </c>
      <c r="F23">
        <v>100</v>
      </c>
      <c r="G23">
        <v>1210</v>
      </c>
      <c r="H23" t="str">
        <f>VLOOKUP(G23,Question4!A:B,2,FALSE)</f>
        <v>Saint-Josse-Ten-noode</v>
      </c>
      <c r="I23" s="1">
        <v>19788</v>
      </c>
      <c r="J23" s="6"/>
      <c r="K23" s="6" t="s">
        <v>10</v>
      </c>
      <c r="L23" t="s">
        <v>230</v>
      </c>
      <c r="M23" t="str">
        <f t="shared" si="2"/>
        <v>Monsieur</v>
      </c>
      <c r="O23">
        <f t="shared" si="4"/>
        <v>0</v>
      </c>
    </row>
    <row r="24" spans="1:15" x14ac:dyDescent="0.25">
      <c r="A24" t="s">
        <v>169</v>
      </c>
      <c r="B24" s="1">
        <v>40310</v>
      </c>
      <c r="C24" s="6">
        <f t="shared" ca="1" si="0"/>
        <v>54</v>
      </c>
      <c r="D24" s="1" t="str">
        <f t="shared" si="1"/>
        <v>yn</v>
      </c>
      <c r="E24" t="s">
        <v>56</v>
      </c>
      <c r="F24">
        <v>70</v>
      </c>
      <c r="G24">
        <v>1210</v>
      </c>
      <c r="H24" t="str">
        <f>VLOOKUP(G24,Question4!A:B,2,FALSE)</f>
        <v>Saint-Josse-Ten-noode</v>
      </c>
      <c r="I24" s="1">
        <v>18369</v>
      </c>
      <c r="J24" s="6"/>
      <c r="K24" s="6" t="s">
        <v>10</v>
      </c>
      <c r="L24" t="s">
        <v>230</v>
      </c>
      <c r="M24" t="str">
        <f t="shared" si="2"/>
        <v>Monsieur</v>
      </c>
      <c r="N24">
        <v>6</v>
      </c>
      <c r="O24">
        <f t="shared" si="4"/>
        <v>1100</v>
      </c>
    </row>
    <row r="25" spans="1:15" x14ac:dyDescent="0.25">
      <c r="A25" t="s">
        <v>170</v>
      </c>
      <c r="B25" s="1">
        <v>40310</v>
      </c>
      <c r="C25" s="6">
        <f t="shared" ca="1" si="0"/>
        <v>54</v>
      </c>
      <c r="D25" s="1" t="str">
        <f t="shared" si="1"/>
        <v>ag</v>
      </c>
      <c r="E25" t="s">
        <v>57</v>
      </c>
      <c r="F25">
        <v>56</v>
      </c>
      <c r="G25">
        <v>1210</v>
      </c>
      <c r="H25" t="str">
        <f>VLOOKUP(G25,Question4!A:B,2,FALSE)</f>
        <v>Saint-Josse-Ten-noode</v>
      </c>
      <c r="I25" s="1">
        <v>23404</v>
      </c>
      <c r="J25" s="6"/>
      <c r="K25" s="6" t="s">
        <v>58</v>
      </c>
      <c r="L25" t="s">
        <v>230</v>
      </c>
      <c r="M25" t="str">
        <f t="shared" si="2"/>
        <v>Monsieur</v>
      </c>
      <c r="N25">
        <v>5</v>
      </c>
      <c r="O25">
        <f t="shared" si="4"/>
        <v>1000</v>
      </c>
    </row>
    <row r="26" spans="1:15" x14ac:dyDescent="0.25">
      <c r="A26" t="s">
        <v>171</v>
      </c>
      <c r="B26" s="1">
        <v>40310</v>
      </c>
      <c r="C26" s="6">
        <f t="shared" ca="1" si="0"/>
        <v>54</v>
      </c>
      <c r="D26" s="1" t="str">
        <f t="shared" si="1"/>
        <v>ak</v>
      </c>
      <c r="E26" t="s">
        <v>59</v>
      </c>
      <c r="F26">
        <v>56</v>
      </c>
      <c r="G26">
        <v>1200</v>
      </c>
      <c r="H26" t="str">
        <f>VLOOKUP(G26,Question4!A:B,2,FALSE)</f>
        <v>Woluwé-Saint-Lambert</v>
      </c>
      <c r="I26" s="1">
        <v>29266</v>
      </c>
      <c r="J26" s="6"/>
      <c r="K26" s="6" t="s">
        <v>16</v>
      </c>
      <c r="L26" t="s">
        <v>230</v>
      </c>
      <c r="M26" t="str">
        <f t="shared" si="2"/>
        <v>Monsieur</v>
      </c>
      <c r="O26">
        <f t="shared" si="4"/>
        <v>0</v>
      </c>
    </row>
    <row r="27" spans="1:15" x14ac:dyDescent="0.25">
      <c r="A27" t="s">
        <v>172</v>
      </c>
      <c r="B27" s="1">
        <v>40302</v>
      </c>
      <c r="C27" s="6">
        <f t="shared" ca="1" si="0"/>
        <v>54</v>
      </c>
      <c r="D27" s="1" t="str">
        <f t="shared" si="1"/>
        <v>ah</v>
      </c>
      <c r="E27" t="s">
        <v>60</v>
      </c>
      <c r="F27">
        <v>300</v>
      </c>
      <c r="G27">
        <v>1030</v>
      </c>
      <c r="H27" t="str">
        <f>VLOOKUP(G27,Question4!A:B,2,FALSE)</f>
        <v>Schaerbeek</v>
      </c>
      <c r="I27" s="1">
        <v>22010</v>
      </c>
      <c r="J27" s="6"/>
      <c r="K27" s="6" t="s">
        <v>23</v>
      </c>
      <c r="L27" t="s">
        <v>230</v>
      </c>
      <c r="M27" t="str">
        <f t="shared" si="2"/>
        <v>Monsieur</v>
      </c>
      <c r="O27">
        <f t="shared" si="4"/>
        <v>0</v>
      </c>
    </row>
    <row r="28" spans="1:15" x14ac:dyDescent="0.25">
      <c r="A28" t="s">
        <v>173</v>
      </c>
      <c r="B28" s="1">
        <v>40302</v>
      </c>
      <c r="C28" s="6">
        <f t="shared" ca="1" si="0"/>
        <v>54</v>
      </c>
      <c r="D28" s="1" t="str">
        <f t="shared" si="1"/>
        <v>bt</v>
      </c>
      <c r="E28" t="s">
        <v>61</v>
      </c>
      <c r="F28">
        <v>165</v>
      </c>
      <c r="G28">
        <v>1030</v>
      </c>
      <c r="H28" t="str">
        <f>VLOOKUP(G28,Question4!A:B,2,FALSE)</f>
        <v>Schaerbeek</v>
      </c>
      <c r="I28" s="1">
        <v>26287</v>
      </c>
      <c r="J28" s="6"/>
      <c r="K28" s="6" t="s">
        <v>10</v>
      </c>
      <c r="L28" t="s">
        <v>230</v>
      </c>
      <c r="M28" t="str">
        <f t="shared" si="2"/>
        <v>Monsieur</v>
      </c>
      <c r="N28">
        <v>2</v>
      </c>
      <c r="O28">
        <f t="shared" si="4"/>
        <v>0</v>
      </c>
    </row>
    <row r="29" spans="1:15" x14ac:dyDescent="0.25">
      <c r="A29" t="s">
        <v>174</v>
      </c>
      <c r="B29" s="1">
        <v>40302</v>
      </c>
      <c r="C29" s="6">
        <f t="shared" ca="1" si="0"/>
        <v>54</v>
      </c>
      <c r="D29" s="1" t="str">
        <f t="shared" si="1"/>
        <v>ce</v>
      </c>
      <c r="E29" t="s">
        <v>62</v>
      </c>
      <c r="F29">
        <v>22</v>
      </c>
      <c r="G29">
        <v>1030</v>
      </c>
      <c r="H29" t="str">
        <f>VLOOKUP(G29,Question4!A:B,2,FALSE)</f>
        <v>Schaerbeek</v>
      </c>
      <c r="I29" s="1">
        <v>26889</v>
      </c>
      <c r="J29" s="6"/>
      <c r="K29" s="6" t="s">
        <v>22</v>
      </c>
      <c r="L29" t="s">
        <v>230</v>
      </c>
      <c r="M29" t="str">
        <f t="shared" si="2"/>
        <v>Monsieur</v>
      </c>
      <c r="O29">
        <f t="shared" si="4"/>
        <v>0</v>
      </c>
    </row>
    <row r="30" spans="1:15" x14ac:dyDescent="0.25">
      <c r="A30" t="s">
        <v>175</v>
      </c>
      <c r="B30" s="1">
        <v>40302</v>
      </c>
      <c r="C30" s="6">
        <f t="shared" ca="1" si="0"/>
        <v>54</v>
      </c>
      <c r="D30" s="1" t="str">
        <f t="shared" si="1"/>
        <v>ce</v>
      </c>
      <c r="E30" t="s">
        <v>64</v>
      </c>
      <c r="F30">
        <v>23</v>
      </c>
      <c r="G30">
        <v>1030</v>
      </c>
      <c r="H30" t="str">
        <f>VLOOKUP(G30,Question4!A:B,2,FALSE)</f>
        <v>Schaerbeek</v>
      </c>
      <c r="I30" s="1">
        <v>30214</v>
      </c>
      <c r="J30" s="6"/>
      <c r="K30" s="6" t="s">
        <v>18</v>
      </c>
      <c r="L30" t="s">
        <v>230</v>
      </c>
      <c r="M30" t="str">
        <f t="shared" si="2"/>
        <v>Monsieur</v>
      </c>
      <c r="N30">
        <v>1</v>
      </c>
      <c r="O30">
        <f t="shared" si="4"/>
        <v>0</v>
      </c>
    </row>
    <row r="31" spans="1:15" x14ac:dyDescent="0.25">
      <c r="A31" t="s">
        <v>176</v>
      </c>
      <c r="B31" s="1">
        <v>40302</v>
      </c>
      <c r="C31" s="6">
        <f t="shared" ca="1" si="0"/>
        <v>54</v>
      </c>
      <c r="D31" s="1" t="str">
        <f t="shared" si="1"/>
        <v>el</v>
      </c>
      <c r="E31" t="s">
        <v>65</v>
      </c>
      <c r="F31">
        <v>78</v>
      </c>
      <c r="G31">
        <v>1030</v>
      </c>
      <c r="H31" t="str">
        <f>VLOOKUP(G31,Question4!A:B,2,FALSE)</f>
        <v>Schaerbeek</v>
      </c>
      <c r="I31" s="1">
        <v>28352</v>
      </c>
      <c r="J31" s="6"/>
      <c r="K31" s="6" t="s">
        <v>24</v>
      </c>
      <c r="L31" t="s">
        <v>230</v>
      </c>
      <c r="M31" t="str">
        <f t="shared" si="2"/>
        <v>Monsieur</v>
      </c>
      <c r="N31">
        <v>4</v>
      </c>
      <c r="O31">
        <f t="shared" si="4"/>
        <v>900</v>
      </c>
    </row>
    <row r="32" spans="1:15" x14ac:dyDescent="0.25">
      <c r="A32" t="s">
        <v>177</v>
      </c>
      <c r="B32" s="1">
        <v>40298</v>
      </c>
      <c r="C32" s="6">
        <f t="shared" ca="1" si="0"/>
        <v>55</v>
      </c>
      <c r="D32" s="1" t="str">
        <f t="shared" si="1"/>
        <v>fy</v>
      </c>
      <c r="E32" t="s">
        <v>66</v>
      </c>
      <c r="F32">
        <v>85</v>
      </c>
      <c r="G32">
        <v>1210</v>
      </c>
      <c r="H32" t="str">
        <f>VLOOKUP(G32,Question4!A:B,2,FALSE)</f>
        <v>Saint-Josse-Ten-noode</v>
      </c>
      <c r="I32" s="1">
        <v>23287</v>
      </c>
      <c r="J32" s="6"/>
      <c r="K32" s="6" t="s">
        <v>67</v>
      </c>
      <c r="L32" t="s">
        <v>230</v>
      </c>
      <c r="M32" t="str">
        <f t="shared" si="2"/>
        <v>Monsieur</v>
      </c>
      <c r="O32">
        <f t="shared" si="4"/>
        <v>0</v>
      </c>
    </row>
    <row r="33" spans="1:15" x14ac:dyDescent="0.25">
      <c r="A33" t="s">
        <v>178</v>
      </c>
      <c r="B33" s="1">
        <v>40351</v>
      </c>
      <c r="C33" s="6">
        <f t="shared" ca="1" si="0"/>
        <v>53</v>
      </c>
      <c r="D33" s="1" t="str">
        <f t="shared" si="1"/>
        <v>gu</v>
      </c>
      <c r="E33" t="s">
        <v>68</v>
      </c>
      <c r="F33">
        <v>52</v>
      </c>
      <c r="G33">
        <v>1000</v>
      </c>
      <c r="H33" t="str">
        <f>VLOOKUP(G33,Question4!A:B,2,FALSE)</f>
        <v>Bruxelles</v>
      </c>
      <c r="I33" s="1">
        <v>23288</v>
      </c>
      <c r="J33" s="6"/>
      <c r="L33" t="s">
        <v>230</v>
      </c>
      <c r="M33" t="str">
        <f t="shared" si="2"/>
        <v>Monsieur</v>
      </c>
      <c r="N33">
        <v>1</v>
      </c>
      <c r="O33">
        <f t="shared" si="4"/>
        <v>0</v>
      </c>
    </row>
    <row r="34" spans="1:15" x14ac:dyDescent="0.25">
      <c r="A34" t="s">
        <v>179</v>
      </c>
      <c r="B34" s="1">
        <v>40351</v>
      </c>
      <c r="C34" s="6">
        <f t="shared" ca="1" si="0"/>
        <v>53</v>
      </c>
      <c r="D34" s="1" t="str">
        <f t="shared" si="1"/>
        <v>gé</v>
      </c>
      <c r="E34" t="s">
        <v>69</v>
      </c>
      <c r="F34">
        <v>55</v>
      </c>
      <c r="G34">
        <v>1000</v>
      </c>
      <c r="H34" t="str">
        <f>VLOOKUP(G34,Question4!A:B,2,FALSE)</f>
        <v>Bruxelles</v>
      </c>
      <c r="I34" s="1">
        <v>29491</v>
      </c>
      <c r="J34" s="6"/>
      <c r="K34" t="s">
        <v>22</v>
      </c>
      <c r="L34" t="s">
        <v>230</v>
      </c>
      <c r="M34" t="str">
        <f t="shared" si="2"/>
        <v>Monsieur</v>
      </c>
      <c r="N34">
        <v>2</v>
      </c>
      <c r="O34">
        <f t="shared" si="4"/>
        <v>0</v>
      </c>
    </row>
    <row r="35" spans="1:15" x14ac:dyDescent="0.25">
      <c r="A35" t="s">
        <v>180</v>
      </c>
      <c r="B35" s="1">
        <v>40310</v>
      </c>
      <c r="C35" s="6">
        <f t="shared" ca="1" si="0"/>
        <v>54</v>
      </c>
      <c r="D35" s="1" t="str">
        <f t="shared" si="1"/>
        <v>jn</v>
      </c>
      <c r="E35" t="s">
        <v>70</v>
      </c>
      <c r="F35">
        <v>87</v>
      </c>
      <c r="G35">
        <v>1080</v>
      </c>
      <c r="H35" t="str">
        <f>VLOOKUP(G35,Question4!A:B,2,FALSE)</f>
        <v>Molenbeek</v>
      </c>
      <c r="I35" s="1">
        <v>25204</v>
      </c>
      <c r="J35" s="6"/>
      <c r="K35" t="s">
        <v>10</v>
      </c>
      <c r="L35" t="s">
        <v>230</v>
      </c>
      <c r="M35" t="str">
        <f t="shared" si="2"/>
        <v>Monsieur</v>
      </c>
      <c r="O35">
        <f t="shared" si="4"/>
        <v>0</v>
      </c>
    </row>
    <row r="36" spans="1:15" x14ac:dyDescent="0.25">
      <c r="A36" t="s">
        <v>181</v>
      </c>
      <c r="B36" s="1">
        <v>40310</v>
      </c>
      <c r="C36" s="6">
        <f t="shared" ca="1" si="0"/>
        <v>54</v>
      </c>
      <c r="D36" s="1" t="str">
        <f t="shared" si="1"/>
        <v>jt</v>
      </c>
      <c r="E36" t="s">
        <v>71</v>
      </c>
      <c r="F36">
        <v>85</v>
      </c>
      <c r="G36">
        <v>1130</v>
      </c>
      <c r="H36" t="str">
        <f>VLOOKUP(G36,Question4!A:B,2,FALSE)</f>
        <v>Haeren</v>
      </c>
      <c r="I36" s="1">
        <v>24597</v>
      </c>
      <c r="J36" s="6"/>
      <c r="K36" t="s">
        <v>72</v>
      </c>
      <c r="L36" t="s">
        <v>230</v>
      </c>
      <c r="M36" t="str">
        <f t="shared" si="2"/>
        <v>Monsieur</v>
      </c>
      <c r="O36">
        <f t="shared" si="4"/>
        <v>0</v>
      </c>
    </row>
    <row r="37" spans="1:15" x14ac:dyDescent="0.25">
      <c r="A37" t="s">
        <v>182</v>
      </c>
      <c r="B37" s="1">
        <v>40310</v>
      </c>
      <c r="C37" s="6">
        <f t="shared" ca="1" si="0"/>
        <v>54</v>
      </c>
      <c r="D37" s="1" t="str">
        <f t="shared" si="1"/>
        <v>jr</v>
      </c>
      <c r="E37" t="s">
        <v>73</v>
      </c>
      <c r="F37">
        <v>96</v>
      </c>
      <c r="G37">
        <v>1030</v>
      </c>
      <c r="H37" t="str">
        <f>VLOOKUP(G37,Question4!A:B,2,FALSE)</f>
        <v>Schaerbeek</v>
      </c>
      <c r="I37" s="1">
        <v>30317</v>
      </c>
      <c r="J37" s="6"/>
      <c r="K37" t="s">
        <v>10</v>
      </c>
      <c r="L37" t="s">
        <v>230</v>
      </c>
      <c r="M37" t="str">
        <f t="shared" si="2"/>
        <v>Monsieur</v>
      </c>
      <c r="O37">
        <f t="shared" si="4"/>
        <v>0</v>
      </c>
    </row>
    <row r="38" spans="1:15" x14ac:dyDescent="0.25">
      <c r="A38" t="s">
        <v>234</v>
      </c>
      <c r="B38" s="1">
        <v>40287</v>
      </c>
      <c r="C38" s="6">
        <f t="shared" ca="1" si="0"/>
        <v>55</v>
      </c>
      <c r="D38" s="1" t="str">
        <f t="shared" si="1"/>
        <v>ce</v>
      </c>
      <c r="E38" t="s">
        <v>74</v>
      </c>
      <c r="F38">
        <v>66</v>
      </c>
      <c r="G38">
        <v>1050</v>
      </c>
      <c r="H38" t="str">
        <f>VLOOKUP(G38,Question4!A:B,2,FALSE)</f>
        <v>Ixelles</v>
      </c>
      <c r="I38" s="1">
        <v>23266</v>
      </c>
      <c r="J38" s="6"/>
      <c r="K38" t="s">
        <v>25</v>
      </c>
      <c r="L38" t="s">
        <v>231</v>
      </c>
      <c r="M38" t="str">
        <f t="shared" si="2"/>
        <v>Madame</v>
      </c>
      <c r="N38">
        <v>2</v>
      </c>
      <c r="O38">
        <f t="shared" si="4"/>
        <v>0</v>
      </c>
    </row>
    <row r="39" spans="1:15" x14ac:dyDescent="0.25">
      <c r="A39" t="s">
        <v>235</v>
      </c>
      <c r="B39" s="1">
        <v>40287</v>
      </c>
      <c r="C39" s="6">
        <f t="shared" ca="1" si="0"/>
        <v>55</v>
      </c>
      <c r="D39" s="1" t="str">
        <f t="shared" si="1"/>
        <v>at</v>
      </c>
      <c r="E39" t="s">
        <v>75</v>
      </c>
      <c r="F39">
        <v>36</v>
      </c>
      <c r="G39">
        <v>1200</v>
      </c>
      <c r="H39" t="str">
        <f>VLOOKUP(G39,Question4!A:B,2,FALSE)</f>
        <v>Woluwé-Saint-Lambert</v>
      </c>
      <c r="I39" s="1">
        <v>29338</v>
      </c>
      <c r="J39" s="6"/>
      <c r="K39" t="s">
        <v>23</v>
      </c>
      <c r="L39" t="s">
        <v>231</v>
      </c>
      <c r="M39" t="str">
        <f t="shared" si="2"/>
        <v>Madame</v>
      </c>
      <c r="O39">
        <f t="shared" si="4"/>
        <v>0</v>
      </c>
    </row>
    <row r="40" spans="1:15" x14ac:dyDescent="0.25">
      <c r="A40" t="s">
        <v>183</v>
      </c>
      <c r="B40" s="1">
        <v>40296</v>
      </c>
      <c r="C40" s="6">
        <f t="shared" ca="1" si="0"/>
        <v>55</v>
      </c>
      <c r="D40" s="1" t="str">
        <f t="shared" si="1"/>
        <v>mr</v>
      </c>
      <c r="E40" t="s">
        <v>76</v>
      </c>
      <c r="F40">
        <v>5</v>
      </c>
      <c r="G40">
        <v>1020</v>
      </c>
      <c r="H40" t="str">
        <f>VLOOKUP(G40,Question4!A:B,2,FALSE)</f>
        <v>Laeken</v>
      </c>
      <c r="I40" s="1">
        <v>31578</v>
      </c>
      <c r="J40" s="6"/>
      <c r="K40" t="s">
        <v>77</v>
      </c>
      <c r="L40" t="s">
        <v>230</v>
      </c>
      <c r="M40" t="str">
        <f t="shared" si="2"/>
        <v>Monsieur</v>
      </c>
      <c r="O40">
        <f t="shared" si="4"/>
        <v>0</v>
      </c>
    </row>
    <row r="41" spans="1:15" x14ac:dyDescent="0.25">
      <c r="A41" t="s">
        <v>184</v>
      </c>
      <c r="B41" s="1">
        <v>40310</v>
      </c>
      <c r="C41" s="6">
        <f t="shared" ca="1" si="0"/>
        <v>54</v>
      </c>
      <c r="D41" s="1" t="str">
        <f t="shared" si="1"/>
        <v>mz</v>
      </c>
      <c r="E41" t="s">
        <v>17</v>
      </c>
      <c r="F41">
        <v>85</v>
      </c>
      <c r="G41">
        <v>1950</v>
      </c>
      <c r="H41" t="str">
        <f>VLOOKUP(G41,Question4!A:B,2,FALSE)</f>
        <v>Krainem</v>
      </c>
      <c r="I41" s="1">
        <v>31040</v>
      </c>
      <c r="J41" s="6"/>
      <c r="K41" s="6" t="s">
        <v>80</v>
      </c>
      <c r="L41" t="s">
        <v>230</v>
      </c>
      <c r="M41" t="str">
        <f t="shared" si="2"/>
        <v>Monsieur</v>
      </c>
      <c r="N41">
        <v>2</v>
      </c>
      <c r="O41">
        <f t="shared" si="4"/>
        <v>0</v>
      </c>
    </row>
    <row r="42" spans="1:15" x14ac:dyDescent="0.25">
      <c r="A42" t="s">
        <v>185</v>
      </c>
      <c r="B42" s="1">
        <v>40310</v>
      </c>
      <c r="C42" s="6">
        <f t="shared" ca="1" si="0"/>
        <v>54</v>
      </c>
      <c r="D42" s="1" t="str">
        <f t="shared" si="1"/>
        <v>po</v>
      </c>
      <c r="E42" t="s">
        <v>82</v>
      </c>
      <c r="F42">
        <v>55</v>
      </c>
      <c r="G42">
        <v>1030</v>
      </c>
      <c r="H42" t="str">
        <f>VLOOKUP(G42,Question4!A:B,2,FALSE)</f>
        <v>Schaerbeek</v>
      </c>
      <c r="I42" s="1">
        <v>26076</v>
      </c>
      <c r="J42" s="6"/>
      <c r="K42" s="6" t="s">
        <v>10</v>
      </c>
      <c r="L42" t="s">
        <v>230</v>
      </c>
      <c r="M42" t="str">
        <f t="shared" si="2"/>
        <v>Monsieur</v>
      </c>
      <c r="O42">
        <f t="shared" si="4"/>
        <v>0</v>
      </c>
    </row>
    <row r="43" spans="1:15" x14ac:dyDescent="0.25">
      <c r="A43" t="s">
        <v>236</v>
      </c>
      <c r="B43" s="1">
        <v>40310</v>
      </c>
      <c r="C43" s="6">
        <f t="shared" ca="1" si="0"/>
        <v>54</v>
      </c>
      <c r="D43" s="1" t="str">
        <f t="shared" si="1"/>
        <v>sm</v>
      </c>
      <c r="E43" t="s">
        <v>74</v>
      </c>
      <c r="F43">
        <v>14</v>
      </c>
      <c r="G43">
        <v>1050</v>
      </c>
      <c r="H43" t="str">
        <f>VLOOKUP(G43,Question4!A:B,2,FALSE)</f>
        <v>Ixelles</v>
      </c>
      <c r="I43" s="1">
        <v>23684</v>
      </c>
      <c r="J43" s="6"/>
      <c r="K43" s="6" t="s">
        <v>25</v>
      </c>
      <c r="L43" t="s">
        <v>231</v>
      </c>
      <c r="M43" t="str">
        <f t="shared" si="2"/>
        <v>Madame</v>
      </c>
      <c r="N43">
        <v>2</v>
      </c>
      <c r="O43">
        <f t="shared" si="4"/>
        <v>0</v>
      </c>
    </row>
    <row r="44" spans="1:15" x14ac:dyDescent="0.25">
      <c r="A44" t="s">
        <v>186</v>
      </c>
      <c r="B44" s="1">
        <v>40308</v>
      </c>
      <c r="C44" s="6">
        <f t="shared" ca="1" si="0"/>
        <v>54</v>
      </c>
      <c r="D44" s="1" t="str">
        <f t="shared" si="1"/>
        <v>re</v>
      </c>
      <c r="E44" t="s">
        <v>83</v>
      </c>
      <c r="F44">
        <v>36</v>
      </c>
      <c r="G44">
        <v>1090</v>
      </c>
      <c r="H44" t="str">
        <f>VLOOKUP(G44,Question4!A:B,2,FALSE)</f>
        <v>Jette</v>
      </c>
      <c r="I44" s="1">
        <v>28549</v>
      </c>
      <c r="J44" s="6"/>
      <c r="K44" s="6" t="s">
        <v>16</v>
      </c>
      <c r="L44" t="s">
        <v>230</v>
      </c>
      <c r="M44" t="str">
        <f t="shared" si="2"/>
        <v>Monsieur</v>
      </c>
      <c r="O44">
        <f t="shared" si="4"/>
        <v>0</v>
      </c>
    </row>
    <row r="45" spans="1:15" x14ac:dyDescent="0.25">
      <c r="A45" t="s">
        <v>187</v>
      </c>
      <c r="B45" s="1">
        <v>40305</v>
      </c>
      <c r="C45" s="6">
        <f t="shared" ca="1" si="0"/>
        <v>54</v>
      </c>
      <c r="D45" s="1" t="str">
        <f t="shared" si="1"/>
        <v>sy</v>
      </c>
      <c r="E45" t="s">
        <v>84</v>
      </c>
      <c r="F45">
        <v>254</v>
      </c>
      <c r="G45">
        <v>1080</v>
      </c>
      <c r="H45" t="str">
        <f>VLOOKUP(G45,Question4!A:B,2,FALSE)</f>
        <v>Molenbeek</v>
      </c>
      <c r="I45" s="1">
        <v>29504</v>
      </c>
      <c r="J45" s="6"/>
      <c r="K45" s="6" t="s">
        <v>23</v>
      </c>
      <c r="L45" t="s">
        <v>230</v>
      </c>
      <c r="M45" t="str">
        <f t="shared" si="2"/>
        <v>Monsieur</v>
      </c>
      <c r="O45">
        <f t="shared" si="4"/>
        <v>0</v>
      </c>
    </row>
    <row r="46" spans="1:15" x14ac:dyDescent="0.25">
      <c r="A46" t="s">
        <v>188</v>
      </c>
      <c r="B46" s="1">
        <v>40305</v>
      </c>
      <c r="C46" s="6">
        <f t="shared" ca="1" si="0"/>
        <v>54</v>
      </c>
      <c r="D46" s="1" t="str">
        <f t="shared" si="1"/>
        <v>td</v>
      </c>
      <c r="E46" t="s">
        <v>85</v>
      </c>
      <c r="F46">
        <v>88</v>
      </c>
      <c r="G46">
        <v>1060</v>
      </c>
      <c r="H46" t="str">
        <f>VLOOKUP(G46,Question4!A:B,2,FALSE)</f>
        <v>Saint Gilles</v>
      </c>
      <c r="I46" s="1">
        <v>23716</v>
      </c>
      <c r="J46" s="6"/>
      <c r="K46" s="6" t="s">
        <v>13</v>
      </c>
      <c r="L46" t="s">
        <v>230</v>
      </c>
      <c r="M46" t="str">
        <f t="shared" si="2"/>
        <v>Monsieur</v>
      </c>
      <c r="O46">
        <f t="shared" si="4"/>
        <v>0</v>
      </c>
    </row>
    <row r="47" spans="1:15" x14ac:dyDescent="0.25">
      <c r="A47" t="s">
        <v>189</v>
      </c>
      <c r="B47" s="1">
        <v>40298</v>
      </c>
      <c r="C47" s="6">
        <f t="shared" ca="1" si="0"/>
        <v>55</v>
      </c>
      <c r="D47" s="1" t="str">
        <f t="shared" si="1"/>
        <v>yh</v>
      </c>
      <c r="E47" t="s">
        <v>86</v>
      </c>
      <c r="F47">
        <v>99</v>
      </c>
      <c r="G47">
        <v>1020</v>
      </c>
      <c r="H47" t="str">
        <f>VLOOKUP(G47,Question4!A:B,2,FALSE)</f>
        <v>Laeken</v>
      </c>
      <c r="I47" s="1">
        <v>28805</v>
      </c>
      <c r="J47" s="6"/>
      <c r="K47" s="6" t="s">
        <v>23</v>
      </c>
      <c r="L47" t="s">
        <v>230</v>
      </c>
      <c r="M47" t="str">
        <f t="shared" si="2"/>
        <v>Monsieur</v>
      </c>
      <c r="O47">
        <f t="shared" si="4"/>
        <v>0</v>
      </c>
    </row>
    <row r="48" spans="1:15" x14ac:dyDescent="0.25">
      <c r="A48" t="s">
        <v>190</v>
      </c>
      <c r="B48" s="1">
        <v>40310</v>
      </c>
      <c r="C48" s="6">
        <f t="shared" ca="1" si="0"/>
        <v>54</v>
      </c>
      <c r="D48" s="1" t="str">
        <f t="shared" si="1"/>
        <v>at</v>
      </c>
      <c r="E48" t="s">
        <v>87</v>
      </c>
      <c r="F48">
        <v>33</v>
      </c>
      <c r="G48">
        <v>1070</v>
      </c>
      <c r="H48" t="str">
        <f>VLOOKUP(G48,Question4!A:B,2,FALSE)</f>
        <v>Anderlecht</v>
      </c>
      <c r="I48" s="1">
        <v>26217</v>
      </c>
      <c r="J48" s="6"/>
      <c r="K48" s="6" t="s">
        <v>10</v>
      </c>
      <c r="L48" t="s">
        <v>230</v>
      </c>
      <c r="M48" t="str">
        <f t="shared" si="2"/>
        <v>Monsieur</v>
      </c>
      <c r="O48">
        <f t="shared" si="4"/>
        <v>0</v>
      </c>
    </row>
    <row r="49" spans="1:15" x14ac:dyDescent="0.25">
      <c r="A49" t="s">
        <v>191</v>
      </c>
      <c r="B49" s="1">
        <v>40310</v>
      </c>
      <c r="C49" s="6">
        <f t="shared" ca="1" si="0"/>
        <v>54</v>
      </c>
      <c r="D49" s="1" t="str">
        <f t="shared" si="1"/>
        <v>aa</v>
      </c>
      <c r="E49" t="s">
        <v>88</v>
      </c>
      <c r="F49">
        <v>78</v>
      </c>
      <c r="G49">
        <v>1030</v>
      </c>
      <c r="H49" t="str">
        <f>VLOOKUP(G49,Question4!A:B,2,FALSE)</f>
        <v>Schaerbeek</v>
      </c>
      <c r="I49" s="1">
        <v>25085</v>
      </c>
      <c r="J49" s="6"/>
      <c r="K49" s="6" t="s">
        <v>89</v>
      </c>
      <c r="L49" t="s">
        <v>230</v>
      </c>
      <c r="M49" t="str">
        <f t="shared" si="2"/>
        <v>Monsieur</v>
      </c>
      <c r="O49">
        <f t="shared" si="4"/>
        <v>0</v>
      </c>
    </row>
    <row r="50" spans="1:15" x14ac:dyDescent="0.25">
      <c r="A50" t="s">
        <v>237</v>
      </c>
      <c r="B50" s="1">
        <v>40298</v>
      </c>
      <c r="C50" s="6">
        <f t="shared" ca="1" si="0"/>
        <v>55</v>
      </c>
      <c r="D50" s="1" t="str">
        <f t="shared" si="1"/>
        <v>ad</v>
      </c>
      <c r="E50" t="s">
        <v>90</v>
      </c>
      <c r="F50">
        <v>56</v>
      </c>
      <c r="G50">
        <v>1210</v>
      </c>
      <c r="H50" t="str">
        <f>VLOOKUP(G50,Question4!A:B,2,FALSE)</f>
        <v>Saint-Josse-Ten-noode</v>
      </c>
      <c r="I50" s="1">
        <v>30754</v>
      </c>
      <c r="J50" s="6"/>
      <c r="K50" s="6" t="s">
        <v>91</v>
      </c>
      <c r="L50" t="s">
        <v>231</v>
      </c>
      <c r="M50" t="str">
        <f t="shared" si="2"/>
        <v>Madame</v>
      </c>
      <c r="O50">
        <f t="shared" si="4"/>
        <v>0</v>
      </c>
    </row>
    <row r="51" spans="1:15" x14ac:dyDescent="0.25">
      <c r="A51" t="s">
        <v>192</v>
      </c>
      <c r="B51" s="1">
        <v>40298</v>
      </c>
      <c r="C51" s="6">
        <f t="shared" ca="1" si="0"/>
        <v>55</v>
      </c>
      <c r="D51" s="1" t="str">
        <f t="shared" si="1"/>
        <v>br</v>
      </c>
      <c r="E51" t="s">
        <v>93</v>
      </c>
      <c r="F51">
        <v>8</v>
      </c>
      <c r="G51">
        <v>1000</v>
      </c>
      <c r="H51" t="str">
        <f>VLOOKUP(G51,Question4!A:B,2,FALSE)</f>
        <v>Bruxelles</v>
      </c>
      <c r="I51" s="1">
        <v>25105</v>
      </c>
      <c r="J51" s="6"/>
      <c r="K51" t="s">
        <v>92</v>
      </c>
      <c r="L51" t="s">
        <v>230</v>
      </c>
      <c r="M51" t="str">
        <f t="shared" si="2"/>
        <v>Monsieur</v>
      </c>
      <c r="O51">
        <f t="shared" si="4"/>
        <v>0</v>
      </c>
    </row>
    <row r="52" spans="1:15" x14ac:dyDescent="0.25">
      <c r="A52" t="s">
        <v>193</v>
      </c>
      <c r="B52" s="1">
        <v>40298</v>
      </c>
      <c r="C52" s="6">
        <f t="shared" ca="1" si="0"/>
        <v>55</v>
      </c>
      <c r="D52" s="1" t="str">
        <f t="shared" si="1"/>
        <v>cr</v>
      </c>
      <c r="E52" t="s">
        <v>94</v>
      </c>
      <c r="F52">
        <v>78</v>
      </c>
      <c r="G52">
        <v>1030</v>
      </c>
      <c r="H52" t="str">
        <f>VLOOKUP(G52,Question4!A:B,2,FALSE)</f>
        <v>Schaerbeek</v>
      </c>
      <c r="I52" s="1">
        <v>31040</v>
      </c>
      <c r="J52" s="6"/>
      <c r="K52" t="s">
        <v>95</v>
      </c>
      <c r="L52" t="s">
        <v>230</v>
      </c>
      <c r="M52" t="str">
        <f t="shared" si="2"/>
        <v>Monsieur</v>
      </c>
      <c r="O52">
        <f t="shared" si="4"/>
        <v>0</v>
      </c>
    </row>
    <row r="53" spans="1:15" x14ac:dyDescent="0.25">
      <c r="A53" t="s">
        <v>194</v>
      </c>
      <c r="B53" s="1">
        <v>40313</v>
      </c>
      <c r="C53" s="6">
        <f t="shared" ca="1" si="0"/>
        <v>54</v>
      </c>
      <c r="D53" s="1" t="str">
        <f t="shared" si="1"/>
        <v>dy</v>
      </c>
      <c r="E53" t="s">
        <v>96</v>
      </c>
      <c r="F53">
        <v>41</v>
      </c>
      <c r="G53">
        <v>1020</v>
      </c>
      <c r="H53" t="str">
        <f>VLOOKUP(G53,Question4!A:B,2,FALSE)</f>
        <v>Laeken</v>
      </c>
      <c r="I53" s="1">
        <v>25244</v>
      </c>
      <c r="J53" s="6"/>
      <c r="K53" t="s">
        <v>89</v>
      </c>
      <c r="L53" t="s">
        <v>230</v>
      </c>
      <c r="M53" t="str">
        <f t="shared" si="2"/>
        <v>Monsieur</v>
      </c>
      <c r="O53">
        <f t="shared" si="4"/>
        <v>0</v>
      </c>
    </row>
    <row r="54" spans="1:15" x14ac:dyDescent="0.25">
      <c r="A54" t="s">
        <v>195</v>
      </c>
      <c r="B54" s="1">
        <v>40310</v>
      </c>
      <c r="C54" s="6">
        <f t="shared" ca="1" si="0"/>
        <v>54</v>
      </c>
      <c r="D54" s="1" t="str">
        <f t="shared" si="1"/>
        <v>éo</v>
      </c>
      <c r="E54" t="s">
        <v>97</v>
      </c>
      <c r="F54">
        <v>10</v>
      </c>
      <c r="G54">
        <v>1000</v>
      </c>
      <c r="H54" t="str">
        <f>VLOOKUP(G54,Question4!A:B,2,FALSE)</f>
        <v>Bruxelles</v>
      </c>
      <c r="I54" s="1">
        <v>32243</v>
      </c>
      <c r="J54" s="6"/>
      <c r="K54" t="s">
        <v>21</v>
      </c>
      <c r="L54" t="s">
        <v>230</v>
      </c>
      <c r="M54" t="str">
        <f t="shared" si="2"/>
        <v>Monsieur</v>
      </c>
      <c r="O54">
        <f t="shared" si="4"/>
        <v>0</v>
      </c>
    </row>
    <row r="55" spans="1:15" x14ac:dyDescent="0.25">
      <c r="A55" t="s">
        <v>196</v>
      </c>
      <c r="B55" s="1">
        <v>40343</v>
      </c>
      <c r="C55" s="6">
        <f t="shared" ca="1" si="0"/>
        <v>53</v>
      </c>
      <c r="D55" s="1" t="str">
        <f t="shared" si="1"/>
        <v>fl</v>
      </c>
      <c r="E55" t="s">
        <v>98</v>
      </c>
      <c r="F55">
        <v>63</v>
      </c>
      <c r="G55">
        <v>1030</v>
      </c>
      <c r="H55" t="str">
        <f>VLOOKUP(G55,Question4!A:B,2,FALSE)</f>
        <v>Schaerbeek</v>
      </c>
      <c r="I55" s="1">
        <v>23095</v>
      </c>
      <c r="J55" s="6"/>
      <c r="K55" t="s">
        <v>10</v>
      </c>
      <c r="L55" t="s">
        <v>230</v>
      </c>
      <c r="M55" t="str">
        <f t="shared" si="2"/>
        <v>Monsieur</v>
      </c>
      <c r="N55">
        <v>3</v>
      </c>
      <c r="O55">
        <f t="shared" si="4"/>
        <v>800</v>
      </c>
    </row>
    <row r="56" spans="1:15" x14ac:dyDescent="0.25">
      <c r="A56" t="s">
        <v>238</v>
      </c>
      <c r="B56" s="1">
        <v>40296</v>
      </c>
      <c r="C56" s="6">
        <f t="shared" ca="1" si="0"/>
        <v>55</v>
      </c>
      <c r="D56" s="1" t="str">
        <f t="shared" si="1"/>
        <v>ms</v>
      </c>
      <c r="E56" t="s">
        <v>99</v>
      </c>
      <c r="F56">
        <v>7</v>
      </c>
      <c r="G56">
        <v>1070</v>
      </c>
      <c r="H56" t="str">
        <f>VLOOKUP(G56,Question4!A:B,2,FALSE)</f>
        <v>Anderlecht</v>
      </c>
      <c r="I56" s="1">
        <v>21312</v>
      </c>
      <c r="J56" s="6"/>
      <c r="K56" t="s">
        <v>100</v>
      </c>
      <c r="L56" t="s">
        <v>231</v>
      </c>
      <c r="M56" t="str">
        <f t="shared" si="2"/>
        <v>Madame</v>
      </c>
      <c r="O56">
        <f t="shared" si="4"/>
        <v>0</v>
      </c>
    </row>
    <row r="57" spans="1:15" x14ac:dyDescent="0.25">
      <c r="A57" t="s">
        <v>197</v>
      </c>
      <c r="B57" s="1">
        <v>22034</v>
      </c>
      <c r="C57" s="6">
        <f t="shared" ca="1" si="0"/>
        <v>655</v>
      </c>
      <c r="D57" s="1" t="str">
        <f t="shared" si="1"/>
        <v>ge</v>
      </c>
      <c r="E57" t="s">
        <v>99</v>
      </c>
      <c r="F57">
        <v>99</v>
      </c>
      <c r="G57">
        <v>1070</v>
      </c>
      <c r="H57" t="str">
        <f>VLOOKUP(G57,Question4!A:B,2,FALSE)</f>
        <v>Anderlecht</v>
      </c>
      <c r="I57" s="1">
        <v>22173</v>
      </c>
      <c r="J57" s="6"/>
      <c r="K57" t="s">
        <v>37</v>
      </c>
      <c r="L57" t="s">
        <v>230</v>
      </c>
      <c r="M57" t="str">
        <f t="shared" si="2"/>
        <v>Monsieur</v>
      </c>
      <c r="N57">
        <v>2</v>
      </c>
      <c r="O57">
        <f t="shared" si="4"/>
        <v>0</v>
      </c>
    </row>
    <row r="58" spans="1:15" x14ac:dyDescent="0.25">
      <c r="A58" t="s">
        <v>198</v>
      </c>
      <c r="B58" s="1">
        <v>40291</v>
      </c>
      <c r="C58" s="6">
        <f t="shared" ca="1" si="0"/>
        <v>55</v>
      </c>
      <c r="D58" s="1" t="str">
        <f t="shared" si="1"/>
        <v>jt</v>
      </c>
      <c r="E58" t="s">
        <v>101</v>
      </c>
      <c r="F58">
        <v>44</v>
      </c>
      <c r="G58">
        <v>1060</v>
      </c>
      <c r="H58" t="str">
        <f>VLOOKUP(G58,Question4!A:B,2,FALSE)</f>
        <v>Saint Gilles</v>
      </c>
      <c r="I58" s="1">
        <v>22187</v>
      </c>
      <c r="J58" s="6"/>
      <c r="K58" t="s">
        <v>23</v>
      </c>
      <c r="L58" t="s">
        <v>230</v>
      </c>
      <c r="M58" t="str">
        <f t="shared" si="2"/>
        <v>Monsieur</v>
      </c>
      <c r="N58">
        <v>5</v>
      </c>
      <c r="O58">
        <f t="shared" si="4"/>
        <v>1000</v>
      </c>
    </row>
    <row r="59" spans="1:15" x14ac:dyDescent="0.25">
      <c r="A59" t="s">
        <v>199</v>
      </c>
      <c r="B59" s="1">
        <v>40290</v>
      </c>
      <c r="C59" s="6">
        <f t="shared" ca="1" si="0"/>
        <v>55</v>
      </c>
      <c r="D59" s="1" t="str">
        <f t="shared" si="1"/>
        <v>je</v>
      </c>
      <c r="E59" t="s">
        <v>102</v>
      </c>
      <c r="F59">
        <v>5</v>
      </c>
      <c r="G59">
        <v>1080</v>
      </c>
      <c r="H59" t="str">
        <f>VLOOKUP(G59,Question4!A:B,2,FALSE)</f>
        <v>Molenbeek</v>
      </c>
      <c r="I59" s="1">
        <v>24900</v>
      </c>
      <c r="J59" s="6"/>
      <c r="K59" t="s">
        <v>23</v>
      </c>
      <c r="L59" t="s">
        <v>230</v>
      </c>
      <c r="M59" t="str">
        <f t="shared" si="2"/>
        <v>Monsieur</v>
      </c>
      <c r="N59">
        <v>3</v>
      </c>
      <c r="O59">
        <f t="shared" si="4"/>
        <v>800</v>
      </c>
    </row>
    <row r="60" spans="1:15" x14ac:dyDescent="0.25">
      <c r="A60" t="s">
        <v>200</v>
      </c>
      <c r="B60" s="1">
        <v>40294</v>
      </c>
      <c r="C60" s="6">
        <f t="shared" ca="1" si="0"/>
        <v>55</v>
      </c>
      <c r="D60" s="1" t="str">
        <f t="shared" si="1"/>
        <v>jc</v>
      </c>
      <c r="E60" t="s">
        <v>103</v>
      </c>
      <c r="F60">
        <v>88</v>
      </c>
      <c r="G60">
        <v>1200</v>
      </c>
      <c r="H60" t="str">
        <f>VLOOKUP(G60,Question4!A:B,2,FALSE)</f>
        <v>Woluwé-Saint-Lambert</v>
      </c>
      <c r="I60" s="1">
        <v>29008</v>
      </c>
      <c r="J60" s="6"/>
      <c r="K60" t="s">
        <v>16</v>
      </c>
      <c r="L60" t="s">
        <v>230</v>
      </c>
      <c r="M60" t="str">
        <f t="shared" si="2"/>
        <v>Monsieur</v>
      </c>
      <c r="O60">
        <f t="shared" si="4"/>
        <v>0</v>
      </c>
    </row>
    <row r="61" spans="1:15" x14ac:dyDescent="0.25">
      <c r="A61" t="s">
        <v>201</v>
      </c>
      <c r="B61" s="1">
        <v>40287</v>
      </c>
      <c r="C61" s="6">
        <f t="shared" ca="1" si="0"/>
        <v>55</v>
      </c>
      <c r="D61" s="1" t="str">
        <f t="shared" si="1"/>
        <v>ly</v>
      </c>
      <c r="E61" t="s">
        <v>104</v>
      </c>
      <c r="F61">
        <v>41</v>
      </c>
      <c r="G61">
        <v>3080</v>
      </c>
      <c r="H61" t="str">
        <f>VLOOKUP(G61,Question4!A:B,2,FALSE)</f>
        <v>Tervuren</v>
      </c>
      <c r="I61" s="1">
        <v>27629</v>
      </c>
      <c r="J61" s="6"/>
      <c r="K61" t="s">
        <v>23</v>
      </c>
      <c r="L61" t="s">
        <v>230</v>
      </c>
      <c r="M61" t="str">
        <f t="shared" si="2"/>
        <v>Monsieur</v>
      </c>
      <c r="N61">
        <v>1</v>
      </c>
      <c r="O61">
        <f t="shared" si="4"/>
        <v>0</v>
      </c>
    </row>
    <row r="62" spans="1:15" x14ac:dyDescent="0.25">
      <c r="A62" t="s">
        <v>239</v>
      </c>
      <c r="B62" s="1">
        <v>40372</v>
      </c>
      <c r="C62" s="6">
        <f t="shared" ca="1" si="0"/>
        <v>52</v>
      </c>
      <c r="D62" s="1" t="str">
        <f t="shared" si="1"/>
        <v>mr</v>
      </c>
      <c r="E62" t="s">
        <v>106</v>
      </c>
      <c r="F62">
        <v>22</v>
      </c>
      <c r="G62">
        <v>1930</v>
      </c>
      <c r="H62" t="str">
        <f>VLOOKUP(G62,Question4!A:B,2,FALSE)</f>
        <v>Zaventem</v>
      </c>
      <c r="I62" s="1">
        <v>26922</v>
      </c>
      <c r="J62" s="6"/>
      <c r="K62" t="s">
        <v>16</v>
      </c>
      <c r="L62" t="s">
        <v>231</v>
      </c>
      <c r="M62" t="str">
        <f t="shared" si="2"/>
        <v>Madame</v>
      </c>
      <c r="N62">
        <v>3</v>
      </c>
      <c r="O62">
        <f t="shared" si="4"/>
        <v>800</v>
      </c>
    </row>
    <row r="63" spans="1:15" x14ac:dyDescent="0.25">
      <c r="A63" t="s">
        <v>202</v>
      </c>
      <c r="B63" s="1">
        <v>40407</v>
      </c>
      <c r="C63" s="6">
        <f t="shared" ca="1" si="0"/>
        <v>51</v>
      </c>
      <c r="D63" s="1" t="str">
        <f t="shared" si="1"/>
        <v>mr</v>
      </c>
      <c r="E63" t="s">
        <v>108</v>
      </c>
      <c r="F63">
        <v>12</v>
      </c>
      <c r="G63">
        <v>1080</v>
      </c>
      <c r="H63" t="str">
        <f>VLOOKUP(G63,Question4!A:B,2,FALSE)</f>
        <v>Molenbeek</v>
      </c>
      <c r="I63" s="1">
        <v>30033</v>
      </c>
      <c r="J63" s="6"/>
      <c r="K63" t="s">
        <v>23</v>
      </c>
      <c r="L63" t="s">
        <v>230</v>
      </c>
      <c r="M63" t="str">
        <f t="shared" si="2"/>
        <v>Monsieur</v>
      </c>
      <c r="N63">
        <v>2</v>
      </c>
      <c r="O63">
        <f t="shared" si="4"/>
        <v>0</v>
      </c>
    </row>
    <row r="64" spans="1:15" x14ac:dyDescent="0.25">
      <c r="A64" t="s">
        <v>203</v>
      </c>
      <c r="B64" s="1">
        <v>40407</v>
      </c>
      <c r="C64" s="6">
        <f t="shared" ca="1" si="0"/>
        <v>51</v>
      </c>
      <c r="D64" s="1" t="str">
        <f t="shared" si="1"/>
        <v>mu</v>
      </c>
      <c r="E64" t="s">
        <v>109</v>
      </c>
      <c r="F64">
        <v>4</v>
      </c>
      <c r="G64">
        <v>1020</v>
      </c>
      <c r="H64" t="str">
        <f>VLOOKUP(G64,Question4!A:B,2,FALSE)</f>
        <v>Laeken</v>
      </c>
      <c r="I64" s="1">
        <v>31272</v>
      </c>
      <c r="J64" s="6"/>
      <c r="K64" t="s">
        <v>23</v>
      </c>
      <c r="L64" t="s">
        <v>230</v>
      </c>
      <c r="M64" t="str">
        <f t="shared" si="2"/>
        <v>Monsieur</v>
      </c>
      <c r="N64">
        <v>1</v>
      </c>
      <c r="O64">
        <f t="shared" si="4"/>
        <v>0</v>
      </c>
    </row>
    <row r="65" spans="1:15" x14ac:dyDescent="0.25">
      <c r="A65" t="s">
        <v>204</v>
      </c>
      <c r="B65" s="1">
        <v>40413</v>
      </c>
      <c r="C65" s="6">
        <f t="shared" ca="1" si="0"/>
        <v>51</v>
      </c>
      <c r="D65" s="1" t="str">
        <f t="shared" si="1"/>
        <v>pl</v>
      </c>
      <c r="E65" t="s">
        <v>110</v>
      </c>
      <c r="F65">
        <v>99</v>
      </c>
      <c r="G65">
        <v>1030</v>
      </c>
      <c r="H65" t="str">
        <f>VLOOKUP(G65,Question4!A:B,2,FALSE)</f>
        <v>Schaerbeek</v>
      </c>
      <c r="I65" s="1">
        <v>26767</v>
      </c>
      <c r="J65" s="6"/>
      <c r="K65" t="s">
        <v>23</v>
      </c>
      <c r="L65" t="s">
        <v>230</v>
      </c>
      <c r="M65" t="str">
        <f t="shared" si="2"/>
        <v>Monsieur</v>
      </c>
      <c r="N65">
        <v>3</v>
      </c>
      <c r="O65">
        <f t="shared" si="4"/>
        <v>800</v>
      </c>
    </row>
    <row r="66" spans="1:15" x14ac:dyDescent="0.25">
      <c r="A66" t="s">
        <v>134</v>
      </c>
      <c r="B66" s="1">
        <v>40413</v>
      </c>
      <c r="C66" s="6">
        <f t="shared" ca="1" si="0"/>
        <v>51</v>
      </c>
      <c r="D66" s="1" t="str">
        <f t="shared" si="1"/>
        <v>rl</v>
      </c>
      <c r="E66" t="s">
        <v>111</v>
      </c>
      <c r="F66">
        <v>66</v>
      </c>
      <c r="G66">
        <v>1040</v>
      </c>
      <c r="H66" t="str">
        <f>VLOOKUP(G66,Question4!A:B,2,FALSE)</f>
        <v>Etterbeek</v>
      </c>
      <c r="I66" s="1">
        <v>31538</v>
      </c>
      <c r="J66" s="6"/>
      <c r="K66" t="s">
        <v>22</v>
      </c>
      <c r="L66" t="s">
        <v>230</v>
      </c>
      <c r="M66" t="str">
        <f t="shared" si="2"/>
        <v>Monsieur</v>
      </c>
      <c r="N66">
        <v>1</v>
      </c>
      <c r="O66">
        <f t="shared" si="4"/>
        <v>0</v>
      </c>
    </row>
    <row r="67" spans="1:15" x14ac:dyDescent="0.25">
      <c r="A67" t="s">
        <v>240</v>
      </c>
      <c r="B67" s="1">
        <v>40413</v>
      </c>
      <c r="C67" s="6">
        <f t="shared" ref="C67:C91" ca="1" si="5">DATEDIF(B67,TODAY(),"m")</f>
        <v>51</v>
      </c>
      <c r="D67" s="1" t="str">
        <f t="shared" ref="D67:D91" si="6">LOWER(LEFT(A67,1)&amp;RIGHT(A67,1))</f>
        <v>se</v>
      </c>
      <c r="E67" t="s">
        <v>112</v>
      </c>
      <c r="F67">
        <v>74</v>
      </c>
      <c r="G67">
        <v>1030</v>
      </c>
      <c r="H67" t="str">
        <f>VLOOKUP(G67,Question4!A:B,2,FALSE)</f>
        <v>Schaerbeek</v>
      </c>
      <c r="I67" s="1">
        <v>27126</v>
      </c>
      <c r="J67" s="6"/>
      <c r="K67" t="s">
        <v>113</v>
      </c>
      <c r="L67" t="s">
        <v>231</v>
      </c>
      <c r="M67" t="str">
        <f t="shared" ref="M67:M91" si="7">IF(L67="m","Monsieur","Madame")</f>
        <v>Madame</v>
      </c>
      <c r="N67">
        <v>1</v>
      </c>
      <c r="O67">
        <f t="shared" si="4"/>
        <v>0</v>
      </c>
    </row>
    <row r="68" spans="1:15" x14ac:dyDescent="0.25">
      <c r="A68" t="s">
        <v>205</v>
      </c>
      <c r="B68" s="1">
        <v>40414</v>
      </c>
      <c r="C68" s="6">
        <f t="shared" ca="1" si="5"/>
        <v>51</v>
      </c>
      <c r="D68" s="1" t="str">
        <f t="shared" si="6"/>
        <v>té</v>
      </c>
      <c r="E68" t="s">
        <v>114</v>
      </c>
      <c r="F68">
        <v>25</v>
      </c>
      <c r="G68">
        <v>1030</v>
      </c>
      <c r="H68" t="str">
        <f>VLOOKUP(G68,Question4!A:B,2,FALSE)</f>
        <v>Schaerbeek</v>
      </c>
      <c r="I68" s="1">
        <v>32533</v>
      </c>
      <c r="J68" s="6"/>
      <c r="K68" t="s">
        <v>22</v>
      </c>
      <c r="L68" t="s">
        <v>230</v>
      </c>
      <c r="M68" t="str">
        <f t="shared" si="7"/>
        <v>Monsieur</v>
      </c>
      <c r="O68">
        <f t="shared" si="4"/>
        <v>0</v>
      </c>
    </row>
    <row r="69" spans="1:15" x14ac:dyDescent="0.25">
      <c r="A69" t="s">
        <v>206</v>
      </c>
      <c r="B69" s="1">
        <v>40410</v>
      </c>
      <c r="C69" s="6">
        <f t="shared" ca="1" si="5"/>
        <v>51</v>
      </c>
      <c r="D69" s="1" t="str">
        <f t="shared" si="6"/>
        <v>vm</v>
      </c>
      <c r="E69" t="s">
        <v>115</v>
      </c>
      <c r="F69">
        <v>63</v>
      </c>
      <c r="G69">
        <v>1800</v>
      </c>
      <c r="H69" t="str">
        <f>VLOOKUP(G69,Question4!A:B,2,FALSE)</f>
        <v>Vilvoorde</v>
      </c>
      <c r="I69" s="1">
        <v>30499</v>
      </c>
      <c r="J69" s="6"/>
      <c r="K69" t="s">
        <v>16</v>
      </c>
      <c r="L69" t="s">
        <v>230</v>
      </c>
      <c r="M69" t="str">
        <f t="shared" si="7"/>
        <v>Monsieur</v>
      </c>
      <c r="N69">
        <v>2</v>
      </c>
      <c r="O69">
        <f t="shared" si="4"/>
        <v>0</v>
      </c>
    </row>
    <row r="70" spans="1:15" x14ac:dyDescent="0.25">
      <c r="A70" t="s">
        <v>207</v>
      </c>
      <c r="B70" s="1">
        <v>40416</v>
      </c>
      <c r="C70" s="6">
        <f t="shared" ca="1" si="5"/>
        <v>51</v>
      </c>
      <c r="D70" s="1" t="str">
        <f t="shared" si="6"/>
        <v>an</v>
      </c>
      <c r="E70" t="s">
        <v>111</v>
      </c>
      <c r="F70">
        <v>74</v>
      </c>
      <c r="G70">
        <v>1040</v>
      </c>
      <c r="H70" t="str">
        <f>VLOOKUP(G70,Question4!A:B,2,FALSE)</f>
        <v>Etterbeek</v>
      </c>
      <c r="I70" s="1">
        <v>30425</v>
      </c>
      <c r="J70" s="6"/>
      <c r="K70" t="s">
        <v>58</v>
      </c>
      <c r="L70" t="s">
        <v>230</v>
      </c>
      <c r="M70" t="str">
        <f t="shared" si="7"/>
        <v>Monsieur</v>
      </c>
      <c r="O70">
        <f t="shared" si="4"/>
        <v>0</v>
      </c>
    </row>
    <row r="71" spans="1:15" x14ac:dyDescent="0.25">
      <c r="A71" t="s">
        <v>208</v>
      </c>
      <c r="B71" s="1">
        <v>40410</v>
      </c>
      <c r="C71" s="6">
        <f t="shared" ca="1" si="5"/>
        <v>51</v>
      </c>
      <c r="D71" s="1" t="str">
        <f t="shared" si="6"/>
        <v>ae</v>
      </c>
      <c r="E71" t="s">
        <v>117</v>
      </c>
      <c r="F71">
        <v>14</v>
      </c>
      <c r="G71">
        <v>1050</v>
      </c>
      <c r="H71" t="str">
        <f>VLOOKUP(G71,Question4!A:B,2,FALSE)</f>
        <v>Ixelles</v>
      </c>
      <c r="I71" s="1">
        <v>25447</v>
      </c>
      <c r="J71" s="6"/>
      <c r="K71" t="s">
        <v>16</v>
      </c>
      <c r="L71" t="s">
        <v>230</v>
      </c>
      <c r="M71" t="str">
        <f t="shared" si="7"/>
        <v>Monsieur</v>
      </c>
      <c r="O71">
        <f t="shared" si="4"/>
        <v>0</v>
      </c>
    </row>
    <row r="72" spans="1:15" x14ac:dyDescent="0.25">
      <c r="A72" t="s">
        <v>209</v>
      </c>
      <c r="B72" s="1">
        <v>40420</v>
      </c>
      <c r="C72" s="6">
        <f t="shared" ca="1" si="5"/>
        <v>51</v>
      </c>
      <c r="D72" s="1" t="str">
        <f t="shared" si="6"/>
        <v>br</v>
      </c>
      <c r="E72" t="s">
        <v>118</v>
      </c>
      <c r="F72">
        <v>12</v>
      </c>
      <c r="G72">
        <v>1210</v>
      </c>
      <c r="H72" t="str">
        <f>VLOOKUP(G72,Question4!A:B,2,FALSE)</f>
        <v>Saint-Josse-Ten-noode</v>
      </c>
      <c r="I72" s="1">
        <v>28912</v>
      </c>
      <c r="J72" s="6"/>
      <c r="K72" t="s">
        <v>23</v>
      </c>
      <c r="L72" t="s">
        <v>230</v>
      </c>
      <c r="M72" t="str">
        <f t="shared" si="7"/>
        <v>Monsieur</v>
      </c>
      <c r="O72">
        <f t="shared" si="4"/>
        <v>0</v>
      </c>
    </row>
    <row r="73" spans="1:15" x14ac:dyDescent="0.25">
      <c r="A73" t="s">
        <v>210</v>
      </c>
      <c r="B73" s="1">
        <v>40420</v>
      </c>
      <c r="C73" s="6">
        <f t="shared" ca="1" si="5"/>
        <v>51</v>
      </c>
      <c r="D73" s="1" t="str">
        <f t="shared" si="6"/>
        <v>ci</v>
      </c>
      <c r="E73" t="s">
        <v>119</v>
      </c>
      <c r="F73">
        <v>41</v>
      </c>
      <c r="G73">
        <v>1070</v>
      </c>
      <c r="H73" t="str">
        <f>VLOOKUP(G73,Question4!A:B,2,FALSE)</f>
        <v>Anderlecht</v>
      </c>
      <c r="I73" s="1">
        <v>28738</v>
      </c>
      <c r="J73" s="6"/>
      <c r="K73" t="s">
        <v>10</v>
      </c>
      <c r="L73" t="s">
        <v>230</v>
      </c>
      <c r="M73" t="str">
        <f t="shared" si="7"/>
        <v>Monsieur</v>
      </c>
      <c r="O73">
        <f t="shared" si="4"/>
        <v>0</v>
      </c>
    </row>
    <row r="74" spans="1:15" x14ac:dyDescent="0.25">
      <c r="A74" t="s">
        <v>211</v>
      </c>
      <c r="B74" s="1">
        <v>40423</v>
      </c>
      <c r="C74" s="6">
        <f t="shared" ca="1" si="5"/>
        <v>50</v>
      </c>
      <c r="D74" s="1" t="str">
        <f t="shared" si="6"/>
        <v>cé</v>
      </c>
      <c r="E74" t="s">
        <v>120</v>
      </c>
      <c r="F74">
        <v>111</v>
      </c>
      <c r="G74">
        <v>1180</v>
      </c>
      <c r="H74" t="str">
        <f>VLOOKUP(G74,Question4!A:B,2,FALSE)</f>
        <v>Uccle</v>
      </c>
      <c r="I74" s="1">
        <v>25836</v>
      </c>
      <c r="J74" s="6"/>
      <c r="K74" t="s">
        <v>121</v>
      </c>
      <c r="L74" t="s">
        <v>230</v>
      </c>
      <c r="M74" t="str">
        <f t="shared" si="7"/>
        <v>Monsieur</v>
      </c>
      <c r="N74">
        <v>2</v>
      </c>
      <c r="O74">
        <f t="shared" si="4"/>
        <v>0</v>
      </c>
    </row>
    <row r="75" spans="1:15" x14ac:dyDescent="0.25">
      <c r="A75" t="s">
        <v>212</v>
      </c>
      <c r="B75" s="1">
        <v>40427</v>
      </c>
      <c r="C75" s="6">
        <f t="shared" ca="1" si="5"/>
        <v>50</v>
      </c>
      <c r="D75" s="1" t="str">
        <f t="shared" si="6"/>
        <v>dr</v>
      </c>
      <c r="E75" t="s">
        <v>122</v>
      </c>
      <c r="F75">
        <v>11</v>
      </c>
      <c r="G75">
        <v>1040</v>
      </c>
      <c r="H75" t="str">
        <f>VLOOKUP(G75,Question4!A:B,2,FALSE)</f>
        <v>Etterbeek</v>
      </c>
      <c r="I75" s="1">
        <v>26697</v>
      </c>
      <c r="J75" s="6"/>
      <c r="K75" t="s">
        <v>25</v>
      </c>
      <c r="L75" t="s">
        <v>230</v>
      </c>
      <c r="M75" t="str">
        <f t="shared" si="7"/>
        <v>Monsieur</v>
      </c>
      <c r="O75">
        <f t="shared" si="4"/>
        <v>0</v>
      </c>
    </row>
    <row r="76" spans="1:15" x14ac:dyDescent="0.25">
      <c r="A76" t="s">
        <v>213</v>
      </c>
      <c r="B76" s="1">
        <v>40428</v>
      </c>
      <c r="C76" s="6">
        <f t="shared" ca="1" si="5"/>
        <v>50</v>
      </c>
      <c r="D76" s="1" t="str">
        <f t="shared" si="6"/>
        <v>fe</v>
      </c>
      <c r="E76" t="s">
        <v>123</v>
      </c>
      <c r="F76">
        <v>256</v>
      </c>
      <c r="G76">
        <v>1150</v>
      </c>
      <c r="H76" t="str">
        <f>VLOOKUP(G76,Question4!A:B,2,FALSE)</f>
        <v>Woluwé-Saint-Pierre</v>
      </c>
      <c r="I76" s="1">
        <v>27836</v>
      </c>
      <c r="J76" s="6"/>
      <c r="K76" t="s">
        <v>100</v>
      </c>
      <c r="L76" t="s">
        <v>230</v>
      </c>
      <c r="M76" t="str">
        <f t="shared" si="7"/>
        <v>Monsieur</v>
      </c>
      <c r="N76">
        <v>3</v>
      </c>
      <c r="O76">
        <f t="shared" si="4"/>
        <v>800</v>
      </c>
    </row>
    <row r="77" spans="1:15" x14ac:dyDescent="0.25">
      <c r="A77" t="s">
        <v>241</v>
      </c>
      <c r="B77" s="1">
        <v>40372</v>
      </c>
      <c r="C77" s="6">
        <f t="shared" ca="1" si="5"/>
        <v>52</v>
      </c>
      <c r="D77" s="1" t="str">
        <f t="shared" si="6"/>
        <v>fe</v>
      </c>
      <c r="E77" t="s">
        <v>124</v>
      </c>
      <c r="F77">
        <v>36</v>
      </c>
      <c r="G77">
        <v>1000</v>
      </c>
      <c r="H77" t="str">
        <f>VLOOKUP(G77,Question4!A:B,2,FALSE)</f>
        <v>Bruxelles</v>
      </c>
      <c r="I77" s="1">
        <v>26839</v>
      </c>
      <c r="J77" s="6"/>
      <c r="K77" t="s">
        <v>58</v>
      </c>
      <c r="L77" t="s">
        <v>231</v>
      </c>
      <c r="M77" t="str">
        <f t="shared" si="7"/>
        <v>Madame</v>
      </c>
      <c r="O77">
        <f t="shared" ref="O77:O91" si="8">IF(N77&gt;=3,500+100*N77,0)</f>
        <v>0</v>
      </c>
    </row>
    <row r="78" spans="1:15" x14ac:dyDescent="0.25">
      <c r="A78" t="s">
        <v>214</v>
      </c>
      <c r="B78" s="1">
        <v>40449</v>
      </c>
      <c r="C78" s="6">
        <f t="shared" ca="1" si="5"/>
        <v>50</v>
      </c>
      <c r="D78" s="1" t="str">
        <f t="shared" si="6"/>
        <v>gs</v>
      </c>
      <c r="E78" t="s">
        <v>125</v>
      </c>
      <c r="F78">
        <v>65</v>
      </c>
      <c r="G78">
        <v>1070</v>
      </c>
      <c r="H78" t="str">
        <f>VLOOKUP(G78,Question4!A:B,2,FALSE)</f>
        <v>Anderlecht</v>
      </c>
      <c r="I78" s="1">
        <v>30670</v>
      </c>
      <c r="J78" s="6"/>
      <c r="K78" t="s">
        <v>126</v>
      </c>
      <c r="L78" t="s">
        <v>230</v>
      </c>
      <c r="M78" t="str">
        <f t="shared" si="7"/>
        <v>Monsieur</v>
      </c>
      <c r="O78">
        <f t="shared" si="8"/>
        <v>0</v>
      </c>
    </row>
    <row r="79" spans="1:15" x14ac:dyDescent="0.25">
      <c r="A79" t="s">
        <v>215</v>
      </c>
      <c r="B79" s="1">
        <v>40448</v>
      </c>
      <c r="C79" s="6">
        <f t="shared" ca="1" si="5"/>
        <v>50</v>
      </c>
      <c r="D79" s="1" t="str">
        <f t="shared" si="6"/>
        <v>gl</v>
      </c>
      <c r="E79" t="s">
        <v>127</v>
      </c>
      <c r="F79">
        <v>587</v>
      </c>
      <c r="G79">
        <v>1020</v>
      </c>
      <c r="H79" t="str">
        <f>VLOOKUP(G79,Question4!A:B,2,FALSE)</f>
        <v>Laeken</v>
      </c>
      <c r="I79" s="1">
        <v>26920</v>
      </c>
      <c r="J79" s="6"/>
      <c r="K79" t="s">
        <v>22</v>
      </c>
      <c r="L79" t="s">
        <v>230</v>
      </c>
      <c r="M79" t="str">
        <f t="shared" si="7"/>
        <v>Monsieur</v>
      </c>
      <c r="O79">
        <f t="shared" si="8"/>
        <v>0</v>
      </c>
    </row>
    <row r="80" spans="1:15" x14ac:dyDescent="0.25">
      <c r="A80" t="s">
        <v>216</v>
      </c>
      <c r="B80" s="1">
        <v>40452</v>
      </c>
      <c r="C80" s="6">
        <f t="shared" ca="1" si="5"/>
        <v>49</v>
      </c>
      <c r="D80" s="1" t="str">
        <f t="shared" si="6"/>
        <v>jn</v>
      </c>
      <c r="E80" t="s">
        <v>128</v>
      </c>
      <c r="F80">
        <v>25</v>
      </c>
      <c r="G80">
        <v>1080</v>
      </c>
      <c r="H80" t="str">
        <f>VLOOKUP(G80,Question4!A:B,2,FALSE)</f>
        <v>Molenbeek</v>
      </c>
      <c r="I80" s="1">
        <v>27207</v>
      </c>
      <c r="J80" s="6"/>
      <c r="K80" t="s">
        <v>16</v>
      </c>
      <c r="L80" t="s">
        <v>230</v>
      </c>
      <c r="M80" t="str">
        <f t="shared" si="7"/>
        <v>Monsieur</v>
      </c>
      <c r="O80">
        <f t="shared" si="8"/>
        <v>0</v>
      </c>
    </row>
    <row r="81" spans="1:15" x14ac:dyDescent="0.25">
      <c r="A81" t="s">
        <v>217</v>
      </c>
      <c r="B81" s="1">
        <v>40452</v>
      </c>
      <c r="C81" s="6">
        <f t="shared" ca="1" si="5"/>
        <v>49</v>
      </c>
      <c r="D81" s="1" t="str">
        <f t="shared" si="6"/>
        <v>jn</v>
      </c>
      <c r="E81" t="s">
        <v>129</v>
      </c>
      <c r="F81">
        <v>55</v>
      </c>
      <c r="G81">
        <v>1160</v>
      </c>
      <c r="H81" t="str">
        <f>VLOOKUP(G81,Question4!A:B,2,FALSE)</f>
        <v>Auderghem</v>
      </c>
      <c r="I81" s="1">
        <v>20142</v>
      </c>
      <c r="J81" s="6"/>
      <c r="K81" t="s">
        <v>13</v>
      </c>
      <c r="L81" t="s">
        <v>230</v>
      </c>
      <c r="M81" t="str">
        <f t="shared" si="7"/>
        <v>Monsieur</v>
      </c>
      <c r="N81">
        <v>4</v>
      </c>
      <c r="O81">
        <f t="shared" si="8"/>
        <v>900</v>
      </c>
    </row>
    <row r="82" spans="1:15" x14ac:dyDescent="0.25">
      <c r="A82" t="s">
        <v>218</v>
      </c>
      <c r="B82" s="1">
        <v>40448</v>
      </c>
      <c r="C82" s="6">
        <f t="shared" ca="1" si="5"/>
        <v>50</v>
      </c>
      <c r="D82" s="1" t="str">
        <f t="shared" si="6"/>
        <v>ki</v>
      </c>
      <c r="E82" t="s">
        <v>130</v>
      </c>
      <c r="F82">
        <v>35</v>
      </c>
      <c r="G82">
        <v>1082</v>
      </c>
      <c r="H82" t="str">
        <f>VLOOKUP(G82,Question4!A:B,2,FALSE)</f>
        <v>Berchem-Sainte-Agathe</v>
      </c>
      <c r="I82" s="1">
        <v>29781</v>
      </c>
      <c r="J82" s="6"/>
      <c r="K82" t="s">
        <v>16</v>
      </c>
      <c r="L82" t="s">
        <v>230</v>
      </c>
      <c r="M82" t="str">
        <f t="shared" si="7"/>
        <v>Monsieur</v>
      </c>
      <c r="O82">
        <f t="shared" si="8"/>
        <v>0</v>
      </c>
    </row>
    <row r="83" spans="1:15" x14ac:dyDescent="0.25">
      <c r="A83" t="s">
        <v>219</v>
      </c>
      <c r="B83" s="1">
        <v>40449</v>
      </c>
      <c r="C83" s="6">
        <f t="shared" ca="1" si="5"/>
        <v>50</v>
      </c>
      <c r="D83" s="1" t="str">
        <f t="shared" si="6"/>
        <v>lc</v>
      </c>
      <c r="E83" t="s">
        <v>130</v>
      </c>
      <c r="F83">
        <v>856</v>
      </c>
      <c r="G83">
        <v>1082</v>
      </c>
      <c r="H83" t="str">
        <f>VLOOKUP(G83,Question4!A:B,2,FALSE)</f>
        <v>Berchem-Sainte-Agathe</v>
      </c>
      <c r="I83" s="1">
        <v>20142</v>
      </c>
      <c r="L83" t="s">
        <v>230</v>
      </c>
      <c r="M83" t="str">
        <f t="shared" si="7"/>
        <v>Monsieur</v>
      </c>
      <c r="O83">
        <f t="shared" si="8"/>
        <v>0</v>
      </c>
    </row>
    <row r="84" spans="1:15" x14ac:dyDescent="0.25">
      <c r="A84" t="s">
        <v>220</v>
      </c>
      <c r="B84" s="1">
        <v>40463</v>
      </c>
      <c r="C84" s="6">
        <f t="shared" ca="1" si="5"/>
        <v>49</v>
      </c>
      <c r="D84" s="1" t="str">
        <f t="shared" si="6"/>
        <v>ma</v>
      </c>
      <c r="E84" t="s">
        <v>131</v>
      </c>
      <c r="F84">
        <v>584</v>
      </c>
      <c r="G84">
        <v>1030</v>
      </c>
      <c r="H84" t="str">
        <f>VLOOKUP(G84,Question4!A:B,2,FALSE)</f>
        <v>Schaerbeek</v>
      </c>
      <c r="I84" s="1">
        <v>26207</v>
      </c>
      <c r="J84" s="6"/>
      <c r="K84" t="s">
        <v>23</v>
      </c>
      <c r="L84" t="s">
        <v>230</v>
      </c>
      <c r="M84" t="str">
        <f t="shared" si="7"/>
        <v>Monsieur</v>
      </c>
      <c r="O84">
        <f t="shared" si="8"/>
        <v>0</v>
      </c>
    </row>
    <row r="85" spans="1:15" x14ac:dyDescent="0.25">
      <c r="A85" t="s">
        <v>221</v>
      </c>
      <c r="B85" s="1">
        <v>40463</v>
      </c>
      <c r="C85" s="6">
        <f t="shared" ca="1" si="5"/>
        <v>49</v>
      </c>
      <c r="D85" s="1" t="str">
        <f t="shared" si="6"/>
        <v>mh</v>
      </c>
      <c r="E85" t="s">
        <v>132</v>
      </c>
      <c r="F85">
        <v>452</v>
      </c>
      <c r="G85">
        <v>1070</v>
      </c>
      <c r="H85" t="str">
        <f>VLOOKUP(G85,Question4!A:B,2,FALSE)</f>
        <v>Anderlecht</v>
      </c>
      <c r="I85" s="1">
        <v>29822</v>
      </c>
      <c r="J85" s="6"/>
      <c r="K85" t="s">
        <v>133</v>
      </c>
      <c r="L85" t="s">
        <v>230</v>
      </c>
      <c r="M85" t="str">
        <f t="shared" si="7"/>
        <v>Monsieur</v>
      </c>
      <c r="O85">
        <f t="shared" si="8"/>
        <v>0</v>
      </c>
    </row>
    <row r="86" spans="1:15" x14ac:dyDescent="0.25">
      <c r="A86" t="s">
        <v>222</v>
      </c>
      <c r="B86" s="1">
        <v>40463</v>
      </c>
      <c r="C86" s="6">
        <f t="shared" ca="1" si="5"/>
        <v>49</v>
      </c>
      <c r="D86" s="1" t="str">
        <f t="shared" si="6"/>
        <v>mc</v>
      </c>
      <c r="E86" t="s">
        <v>135</v>
      </c>
      <c r="F86">
        <v>25</v>
      </c>
      <c r="G86">
        <v>1030</v>
      </c>
      <c r="H86" t="str">
        <f>VLOOKUP(G86,Question4!A:B,2,FALSE)</f>
        <v>Schaerbeek</v>
      </c>
      <c r="I86" s="1">
        <v>23979</v>
      </c>
      <c r="J86" s="6"/>
      <c r="K86" t="s">
        <v>23</v>
      </c>
      <c r="L86" t="s">
        <v>230</v>
      </c>
      <c r="M86" t="str">
        <f t="shared" si="7"/>
        <v>Monsieur</v>
      </c>
      <c r="O86">
        <f t="shared" si="8"/>
        <v>0</v>
      </c>
    </row>
    <row r="87" spans="1:15" x14ac:dyDescent="0.25">
      <c r="A87" t="s">
        <v>242</v>
      </c>
      <c r="B87" s="1">
        <v>40459</v>
      </c>
      <c r="C87" s="6">
        <f t="shared" ca="1" si="5"/>
        <v>49</v>
      </c>
      <c r="D87" s="1" t="str">
        <f t="shared" si="6"/>
        <v>pi</v>
      </c>
      <c r="E87" t="s">
        <v>141</v>
      </c>
      <c r="F87">
        <v>2</v>
      </c>
      <c r="G87">
        <v>1030</v>
      </c>
      <c r="H87" t="str">
        <f>VLOOKUP(G87,Question4!A:B,2,FALSE)</f>
        <v>Schaerbeek</v>
      </c>
      <c r="I87" s="1">
        <v>28018</v>
      </c>
      <c r="J87" s="6"/>
      <c r="K87" t="s">
        <v>16</v>
      </c>
      <c r="L87" t="s">
        <v>231</v>
      </c>
      <c r="M87" t="str">
        <f t="shared" si="7"/>
        <v>Madame</v>
      </c>
      <c r="O87">
        <f t="shared" si="8"/>
        <v>0</v>
      </c>
    </row>
    <row r="88" spans="1:15" x14ac:dyDescent="0.25">
      <c r="A88" t="s">
        <v>223</v>
      </c>
      <c r="B88" s="1">
        <v>40460</v>
      </c>
      <c r="C88" s="6">
        <f t="shared" ca="1" si="5"/>
        <v>49</v>
      </c>
      <c r="D88" s="1" t="str">
        <f t="shared" si="6"/>
        <v>rd</v>
      </c>
      <c r="E88" t="s">
        <v>132</v>
      </c>
      <c r="F88">
        <v>452</v>
      </c>
      <c r="G88">
        <v>1070</v>
      </c>
      <c r="H88" t="str">
        <f>VLOOKUP(G88,Question4!A:B,2,FALSE)</f>
        <v>Anderlecht</v>
      </c>
      <c r="I88" s="1">
        <v>24900</v>
      </c>
      <c r="K88" t="s">
        <v>23</v>
      </c>
      <c r="L88" t="s">
        <v>230</v>
      </c>
      <c r="M88" t="str">
        <f t="shared" si="7"/>
        <v>Monsieur</v>
      </c>
      <c r="O88">
        <f t="shared" si="8"/>
        <v>0</v>
      </c>
    </row>
    <row r="89" spans="1:15" x14ac:dyDescent="0.25">
      <c r="A89" t="s">
        <v>224</v>
      </c>
      <c r="B89" s="1">
        <v>40461</v>
      </c>
      <c r="C89" s="6">
        <f t="shared" ca="1" si="5"/>
        <v>49</v>
      </c>
      <c r="D89" s="1" t="str">
        <f t="shared" si="6"/>
        <v>sa</v>
      </c>
      <c r="E89" t="s">
        <v>124</v>
      </c>
      <c r="F89">
        <v>36</v>
      </c>
      <c r="G89">
        <v>1000</v>
      </c>
      <c r="H89" t="str">
        <f>VLOOKUP(G89,Question4!A:B,2,FALSE)</f>
        <v>Bruxelles</v>
      </c>
      <c r="I89" s="1">
        <v>29008</v>
      </c>
      <c r="K89" t="s">
        <v>133</v>
      </c>
      <c r="L89" t="s">
        <v>230</v>
      </c>
      <c r="M89" t="str">
        <f t="shared" si="7"/>
        <v>Monsieur</v>
      </c>
      <c r="O89">
        <f t="shared" si="8"/>
        <v>0</v>
      </c>
    </row>
    <row r="90" spans="1:15" x14ac:dyDescent="0.25">
      <c r="A90" t="s">
        <v>225</v>
      </c>
      <c r="B90" s="1">
        <v>40462</v>
      </c>
      <c r="C90" s="6">
        <f t="shared" ca="1" si="5"/>
        <v>49</v>
      </c>
      <c r="D90" s="1" t="str">
        <f t="shared" si="6"/>
        <v>tl</v>
      </c>
      <c r="E90" t="s">
        <v>124</v>
      </c>
      <c r="F90">
        <v>36</v>
      </c>
      <c r="G90">
        <v>1000</v>
      </c>
      <c r="H90" t="str">
        <f>VLOOKUP(G90,Question4!A:B,2,FALSE)</f>
        <v>Bruxelles</v>
      </c>
      <c r="I90" s="1">
        <v>27629</v>
      </c>
      <c r="K90" t="s">
        <v>23</v>
      </c>
      <c r="L90" t="s">
        <v>230</v>
      </c>
      <c r="M90" t="str">
        <f t="shared" si="7"/>
        <v>Monsieur</v>
      </c>
      <c r="O90">
        <f t="shared" si="8"/>
        <v>0</v>
      </c>
    </row>
    <row r="91" spans="1:15" x14ac:dyDescent="0.25">
      <c r="A91" t="s">
        <v>226</v>
      </c>
      <c r="B91" s="1">
        <v>40463</v>
      </c>
      <c r="C91" s="6">
        <f t="shared" ca="1" si="5"/>
        <v>49</v>
      </c>
      <c r="D91" s="1" t="str">
        <f t="shared" si="6"/>
        <v>wr</v>
      </c>
      <c r="E91" t="s">
        <v>118</v>
      </c>
      <c r="F91">
        <v>12</v>
      </c>
      <c r="G91">
        <v>1210</v>
      </c>
      <c r="H91" t="str">
        <f>VLOOKUP(G91,Question4!A:B,2,FALSE)</f>
        <v>Saint-Josse-Ten-noode</v>
      </c>
      <c r="I91" s="1">
        <v>26922</v>
      </c>
      <c r="K91" t="s">
        <v>16</v>
      </c>
      <c r="L91" t="s">
        <v>230</v>
      </c>
      <c r="M91" t="str">
        <f t="shared" si="7"/>
        <v>Monsieur</v>
      </c>
      <c r="O91">
        <f t="shared" si="8"/>
        <v>0</v>
      </c>
    </row>
    <row r="92" spans="1:15" x14ac:dyDescent="0.25">
      <c r="I92" s="1"/>
    </row>
  </sheetData>
  <conditionalFormatting sqref="A2:A91">
    <cfRule type="expression" dxfId="1" priority="1">
      <formula>$L2:$L$91="m"</formula>
    </cfRule>
    <cfRule type="expression" dxfId="0" priority="2">
      <formula>$L2:$L$91="f"</formula>
    </cfRule>
  </conditionalFormatting>
  <dataValidations count="1">
    <dataValidation type="list" allowBlank="1" showInputMessage="1" showErrorMessage="1" sqref="K2:K1048576">
      <formula1>Nationalités</formula1>
    </dataValidation>
  </dataValidations>
  <hyperlinks>
    <hyperlink ref="A26" r:id="rId1" display="Tchana Mbakop"/>
    <hyperlink ref="A63" r:id="rId2" display="Mukobo-Lenda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"/>
  <sheetViews>
    <sheetView topLeftCell="A4" workbookViewId="0">
      <selection activeCell="B30" sqref="B30"/>
    </sheetView>
  </sheetViews>
  <sheetFormatPr baseColWidth="10" defaultColWidth="9.140625" defaultRowHeight="15" x14ac:dyDescent="0.25"/>
  <cols>
    <col min="1" max="1" width="8.85546875" customWidth="1"/>
    <col min="2" max="2" width="23.28515625" customWidth="1"/>
    <col min="4" max="4" width="17" customWidth="1"/>
    <col min="5" max="5" width="15.7109375" customWidth="1"/>
    <col min="6" max="6" width="11.7109375" customWidth="1"/>
    <col min="13" max="13" width="13" customWidth="1"/>
    <col min="14" max="14" width="14.85546875" customWidth="1"/>
  </cols>
  <sheetData>
    <row r="1" spans="1:14" ht="15.75" thickBot="1" x14ac:dyDescent="0.3">
      <c r="A1" s="14" t="s">
        <v>4</v>
      </c>
      <c r="B1" s="14" t="s">
        <v>5</v>
      </c>
      <c r="E1" s="9" t="s">
        <v>63</v>
      </c>
      <c r="F1" s="9">
        <f>COUNTIF(Question3!$K$2:$K$91,E1)</f>
        <v>0</v>
      </c>
      <c r="L1" t="s">
        <v>300</v>
      </c>
    </row>
    <row r="2" spans="1:14" ht="15.75" thickBot="1" x14ac:dyDescent="0.3">
      <c r="A2" s="9">
        <v>1030</v>
      </c>
      <c r="B2" s="9" t="s">
        <v>2</v>
      </c>
      <c r="E2" s="10" t="s">
        <v>58</v>
      </c>
      <c r="F2" s="10">
        <f>COUNTIF(Question3!$K$2:$K$91,E2)</f>
        <v>3</v>
      </c>
    </row>
    <row r="3" spans="1:14" ht="15.75" thickBot="1" x14ac:dyDescent="0.3">
      <c r="A3" s="10">
        <v>1080</v>
      </c>
      <c r="B3" s="15" t="s">
        <v>6</v>
      </c>
      <c r="E3" s="10" t="s">
        <v>100</v>
      </c>
      <c r="F3" s="10">
        <f>COUNTIF(Question3!$K$2:$K$91,E3)</f>
        <v>2</v>
      </c>
      <c r="M3" s="12">
        <f>COUNTIFS(Question3!L2:L91,"m",Question3!K2:K91,"Cameroun")</f>
        <v>13</v>
      </c>
    </row>
    <row r="4" spans="1:14" x14ac:dyDescent="0.25">
      <c r="A4" s="10">
        <v>1050</v>
      </c>
      <c r="B4" s="10" t="s">
        <v>7</v>
      </c>
      <c r="E4" s="10" t="s">
        <v>67</v>
      </c>
      <c r="F4" s="10">
        <f>COUNTIF(Question3!$K$2:$K$91,E4)</f>
        <v>1</v>
      </c>
    </row>
    <row r="5" spans="1:14" x14ac:dyDescent="0.25">
      <c r="A5" s="10">
        <v>1000</v>
      </c>
      <c r="B5" s="10" t="s">
        <v>11</v>
      </c>
      <c r="E5" s="10" t="s">
        <v>92</v>
      </c>
      <c r="F5" s="10">
        <f>COUNTIF(Question3!$K$2:$K$91,E5)</f>
        <v>1</v>
      </c>
      <c r="L5" t="s">
        <v>279</v>
      </c>
    </row>
    <row r="6" spans="1:14" x14ac:dyDescent="0.25">
      <c r="A6" s="10">
        <v>1160</v>
      </c>
      <c r="B6" s="10" t="s">
        <v>27</v>
      </c>
      <c r="E6" s="10" t="s">
        <v>22</v>
      </c>
      <c r="F6" s="10">
        <f>COUNTIF(Question3!$K$2:$K$91,E6)</f>
        <v>6</v>
      </c>
    </row>
    <row r="7" spans="1:14" ht="15.75" thickBot="1" x14ac:dyDescent="0.3">
      <c r="A7" s="10">
        <v>1170</v>
      </c>
      <c r="B7" s="10" t="s">
        <v>46</v>
      </c>
      <c r="E7" s="10" t="s">
        <v>16</v>
      </c>
      <c r="F7" s="10">
        <f>COUNTIF(Question3!$K$2:$K$91,E7)</f>
        <v>15</v>
      </c>
      <c r="M7" s="8" t="s">
        <v>275</v>
      </c>
      <c r="N7" s="8" t="s">
        <v>274</v>
      </c>
    </row>
    <row r="8" spans="1:14" ht="15.75" thickBot="1" x14ac:dyDescent="0.3">
      <c r="A8" s="10">
        <v>1200</v>
      </c>
      <c r="B8" s="10" t="s">
        <v>137</v>
      </c>
      <c r="E8" s="10" t="s">
        <v>95</v>
      </c>
      <c r="F8" s="10">
        <f>COUNTIF(Question3!$K$2:$K$91,E8)</f>
        <v>1</v>
      </c>
      <c r="L8" t="s">
        <v>231</v>
      </c>
      <c r="M8" s="12">
        <f>COUNTIFS(Question3!$L$2:$L$91,$L8,Question3!$I$2:$I$91,M$7)</f>
        <v>8</v>
      </c>
      <c r="N8" s="12">
        <f>COUNTIFS(Question3!$L$2:$L$91,$L8,Question3!$I$2:$I$91,N$7)</f>
        <v>3</v>
      </c>
    </row>
    <row r="9" spans="1:14" ht="15.75" thickBot="1" x14ac:dyDescent="0.3">
      <c r="A9" s="10">
        <v>1150</v>
      </c>
      <c r="B9" s="10" t="s">
        <v>138</v>
      </c>
      <c r="E9" s="10" t="s">
        <v>23</v>
      </c>
      <c r="F9" s="10">
        <f>COUNTIF(Question3!$K$2:$K$91,E9)</f>
        <v>19</v>
      </c>
      <c r="L9" t="s">
        <v>230</v>
      </c>
      <c r="M9" s="12">
        <f>COUNTIFS(Question3!$L$2:$L$91,$L9,Question3!$I$2:$I$91,M$7)</f>
        <v>54</v>
      </c>
      <c r="N9" s="12">
        <f>COUNTIFS(Question3!$L$2:$L$91,$L9,Question3!$I$2:$I$91,N$7)</f>
        <v>25</v>
      </c>
    </row>
    <row r="10" spans="1:14" x14ac:dyDescent="0.25">
      <c r="A10" s="10">
        <v>1020</v>
      </c>
      <c r="B10" s="10" t="s">
        <v>36</v>
      </c>
      <c r="E10" s="10" t="s">
        <v>133</v>
      </c>
      <c r="F10" s="10">
        <f>COUNTIF(Question3!$K$2:$K$91,E10)</f>
        <v>2</v>
      </c>
    </row>
    <row r="11" spans="1:14" x14ac:dyDescent="0.25">
      <c r="A11" s="10">
        <v>1040</v>
      </c>
      <c r="B11" s="10" t="s">
        <v>39</v>
      </c>
      <c r="E11" s="10" t="s">
        <v>13</v>
      </c>
      <c r="F11" s="10">
        <f>COUNTIF(Question3!$K$2:$K$91,E11)</f>
        <v>3</v>
      </c>
    </row>
    <row r="12" spans="1:14" x14ac:dyDescent="0.25">
      <c r="A12" s="10">
        <v>1060</v>
      </c>
      <c r="B12" s="10" t="s">
        <v>40</v>
      </c>
      <c r="E12" s="10" t="s">
        <v>24</v>
      </c>
      <c r="F12" s="10">
        <f>COUNTIF(Question3!$K$2:$K$91,E12)</f>
        <v>1</v>
      </c>
      <c r="L12" t="s">
        <v>306</v>
      </c>
    </row>
    <row r="13" spans="1:14" ht="15.75" thickBot="1" x14ac:dyDescent="0.3">
      <c r="A13" s="10">
        <v>1070</v>
      </c>
      <c r="B13" s="10" t="s">
        <v>15</v>
      </c>
      <c r="E13" s="10" t="s">
        <v>91</v>
      </c>
      <c r="F13" s="10">
        <f>COUNTIF(Question3!$K$2:$K$91,E13)</f>
        <v>1</v>
      </c>
    </row>
    <row r="14" spans="1:14" ht="15.75" thickBot="1" x14ac:dyDescent="0.3">
      <c r="A14" s="10">
        <v>1081</v>
      </c>
      <c r="B14" s="10" t="s">
        <v>41</v>
      </c>
      <c r="E14" s="10" t="s">
        <v>21</v>
      </c>
      <c r="F14" s="10">
        <f>COUNTIF(Question3!$K$2:$K$91,E14)</f>
        <v>3</v>
      </c>
      <c r="M14" s="12">
        <f>COUNTIF(Question3!K2:K91,"")</f>
        <v>2</v>
      </c>
      <c r="N14">
        <f>COUNTBLANK(Question3!K2:K91)</f>
        <v>2</v>
      </c>
    </row>
    <row r="15" spans="1:14" x14ac:dyDescent="0.25">
      <c r="A15" s="10">
        <v>1082</v>
      </c>
      <c r="B15" s="10" t="s">
        <v>136</v>
      </c>
      <c r="E15" s="10" t="s">
        <v>29</v>
      </c>
      <c r="F15" s="10">
        <f>COUNTIF(Question3!$K$2:$K$91,E15)</f>
        <v>1</v>
      </c>
    </row>
    <row r="16" spans="1:14" x14ac:dyDescent="0.25">
      <c r="A16" s="10">
        <v>1083</v>
      </c>
      <c r="B16" s="10" t="s">
        <v>42</v>
      </c>
      <c r="E16" s="10" t="s">
        <v>78</v>
      </c>
      <c r="F16" s="10">
        <f>COUNTIF(Question3!$K$2:$K$91,E16)</f>
        <v>0</v>
      </c>
    </row>
    <row r="17" spans="1:6" x14ac:dyDescent="0.25">
      <c r="A17" s="10">
        <v>1090</v>
      </c>
      <c r="B17" s="10" t="s">
        <v>43</v>
      </c>
      <c r="E17" s="10" t="s">
        <v>10</v>
      </c>
      <c r="F17" s="10">
        <f>COUNTIF(Question3!$K$2:$K$91,E17)</f>
        <v>13</v>
      </c>
    </row>
    <row r="18" spans="1:6" x14ac:dyDescent="0.25">
      <c r="A18" s="10">
        <v>1120</v>
      </c>
      <c r="B18" s="10" t="s">
        <v>44</v>
      </c>
      <c r="E18" s="10" t="s">
        <v>81</v>
      </c>
      <c r="F18" s="10">
        <f>COUNTIF(Question3!$K$2:$K$91,E18)</f>
        <v>0</v>
      </c>
    </row>
    <row r="19" spans="1:6" x14ac:dyDescent="0.25">
      <c r="A19" s="10">
        <v>1130</v>
      </c>
      <c r="B19" s="10" t="s">
        <v>45</v>
      </c>
      <c r="E19" s="10" t="s">
        <v>121</v>
      </c>
      <c r="F19" s="10">
        <f>COUNTIF(Question3!$K$2:$K$91,E19)</f>
        <v>1</v>
      </c>
    </row>
    <row r="20" spans="1:6" x14ac:dyDescent="0.25">
      <c r="A20" s="10">
        <v>1140</v>
      </c>
      <c r="B20" s="10" t="s">
        <v>50</v>
      </c>
      <c r="E20" s="10" t="s">
        <v>25</v>
      </c>
      <c r="F20" s="10">
        <f>COUNTIF(Question3!$K$2:$K$91,E20)</f>
        <v>3</v>
      </c>
    </row>
    <row r="21" spans="1:6" x14ac:dyDescent="0.25">
      <c r="A21" s="10">
        <v>1180</v>
      </c>
      <c r="B21" s="10" t="s">
        <v>47</v>
      </c>
      <c r="E21" s="10" t="s">
        <v>25</v>
      </c>
      <c r="F21" s="10">
        <f>COUNTIF(Question3!$K$2:$K$91,E21)</f>
        <v>3</v>
      </c>
    </row>
    <row r="22" spans="1:6" x14ac:dyDescent="0.25">
      <c r="A22" s="10">
        <v>1190</v>
      </c>
      <c r="B22" s="10" t="s">
        <v>48</v>
      </c>
      <c r="E22" s="10" t="s">
        <v>89</v>
      </c>
      <c r="F22" s="10">
        <f>COUNTIF(Question3!$K$2:$K$91,E22)</f>
        <v>2</v>
      </c>
    </row>
    <row r="23" spans="1:6" x14ac:dyDescent="0.25">
      <c r="A23" s="10">
        <v>1210</v>
      </c>
      <c r="B23" s="10" t="s">
        <v>139</v>
      </c>
      <c r="E23" s="10" t="s">
        <v>37</v>
      </c>
      <c r="F23" s="10">
        <f>COUNTIF(Question3!$K$2:$K$91,E23)</f>
        <v>3</v>
      </c>
    </row>
    <row r="24" spans="1:6" x14ac:dyDescent="0.25">
      <c r="A24" s="10">
        <v>1500</v>
      </c>
      <c r="B24" s="10" t="s">
        <v>49</v>
      </c>
      <c r="E24" s="10" t="s">
        <v>18</v>
      </c>
      <c r="F24" s="10">
        <f>COUNTIF(Question3!$K$2:$K$91,E24)</f>
        <v>2</v>
      </c>
    </row>
    <row r="25" spans="1:6" ht="15.75" thickBot="1" x14ac:dyDescent="0.3">
      <c r="A25" s="10">
        <v>3080</v>
      </c>
      <c r="B25" s="10" t="s">
        <v>105</v>
      </c>
      <c r="E25" s="11" t="s">
        <v>72</v>
      </c>
      <c r="F25" s="11">
        <f>COUNTIF(Question3!$K$2:$K$91,E25)</f>
        <v>1</v>
      </c>
    </row>
    <row r="26" spans="1:6" x14ac:dyDescent="0.25">
      <c r="A26" s="10">
        <v>1950</v>
      </c>
      <c r="B26" s="10" t="s">
        <v>79</v>
      </c>
    </row>
    <row r="27" spans="1:6" x14ac:dyDescent="0.25">
      <c r="A27" s="10">
        <v>1730</v>
      </c>
      <c r="B27" s="10" t="s">
        <v>52</v>
      </c>
    </row>
    <row r="28" spans="1:6" x14ac:dyDescent="0.25">
      <c r="A28" s="10">
        <v>1930</v>
      </c>
      <c r="B28" s="10" t="s">
        <v>107</v>
      </c>
    </row>
    <row r="29" spans="1:6" x14ac:dyDescent="0.25">
      <c r="A29" s="10">
        <v>1800</v>
      </c>
      <c r="B29" s="10" t="s">
        <v>116</v>
      </c>
    </row>
    <row r="30" spans="1:6" ht="15.75" thickBot="1" x14ac:dyDescent="0.3">
      <c r="A30" s="11">
        <v>6700</v>
      </c>
      <c r="B30" s="11" t="s">
        <v>140</v>
      </c>
    </row>
  </sheetData>
  <dataConsolidate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A faire</vt:lpstr>
      <vt:lpstr>Question1</vt:lpstr>
      <vt:lpstr>Question2</vt:lpstr>
      <vt:lpstr>Question3</vt:lpstr>
      <vt:lpstr>Question4</vt:lpstr>
      <vt:lpstr>Question1!Impression_des_titres</vt:lpstr>
      <vt:lpstr>Origines</vt:lpstr>
      <vt:lpstr>Question1!Zone_d_impression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Evelyne</dc:creator>
  <cp:lastModifiedBy>Joel</cp:lastModifiedBy>
  <cp:lastPrinted>2014-11-30T16:13:04Z</cp:lastPrinted>
  <dcterms:created xsi:type="dcterms:W3CDTF">2010-05-26T12:18:32Z</dcterms:created>
  <dcterms:modified xsi:type="dcterms:W3CDTF">2014-11-30T16:30:28Z</dcterms:modified>
</cp:coreProperties>
</file>