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c19e8ea449bfdd/Nouveau site/Fichiers Declick/Bruxelles Formation/2. Word (bases et avancé)/Word avancé/"/>
    </mc:Choice>
  </mc:AlternateContent>
  <xr:revisionPtr revIDLastSave="245" documentId="11_FEC26B270EA25BAF467299B004EA07B92B5A70BA" xr6:coauthVersionLast="47" xr6:coauthVersionMax="47" xr10:uidLastSave="{2A175254-79F6-49FD-BD48-B997A5B95322}"/>
  <bookViews>
    <workbookView xWindow="-120" yWindow="-120" windowWidth="20730" windowHeight="11160" activeTab="3" xr2:uid="{00000000-000D-0000-FFFF-FFFF00000000}"/>
  </bookViews>
  <sheets>
    <sheet name="Sociétés" sheetId="1" r:id="rId1"/>
    <sheet name="Commandes" sheetId="3" r:id="rId2"/>
    <sheet name="Factures" sheetId="2" r:id="rId3"/>
    <sheet name="Factures_Corrigé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/>
  <c r="C2" i="2"/>
  <c r="C5" i="4"/>
  <c r="D5" i="4" s="1"/>
  <c r="G5" i="4" s="1"/>
  <c r="Q5" i="4" s="1"/>
  <c r="C4" i="4"/>
  <c r="D4" i="4" s="1"/>
  <c r="G4" i="4" s="1"/>
  <c r="Q4" i="4" s="1"/>
  <c r="C3" i="4"/>
  <c r="D3" i="4" s="1"/>
  <c r="G3" i="4" s="1"/>
  <c r="Q3" i="4" s="1"/>
  <c r="C2" i="4"/>
  <c r="D2" i="4" s="1"/>
  <c r="G2" i="4" s="1"/>
  <c r="Q2" i="4" s="1"/>
  <c r="H3" i="4"/>
  <c r="P3" i="4" s="1"/>
  <c r="H4" i="4"/>
  <c r="P4" i="4" s="1"/>
  <c r="H5" i="4"/>
  <c r="N5" i="4" s="1"/>
  <c r="H2" i="4"/>
  <c r="J2" i="4" s="1"/>
  <c r="E3" i="4"/>
  <c r="E4" i="4"/>
  <c r="E5" i="4"/>
  <c r="E2" i="4"/>
  <c r="G3" i="3"/>
  <c r="G4" i="3"/>
  <c r="G5" i="3"/>
  <c r="G6" i="3"/>
  <c r="G7" i="3"/>
  <c r="G8" i="3"/>
  <c r="G9" i="3"/>
  <c r="G10" i="3"/>
  <c r="G11" i="3"/>
  <c r="G2" i="3"/>
  <c r="I2" i="4" l="1"/>
  <c r="K2" i="4"/>
  <c r="L2" i="4"/>
  <c r="M2" i="4"/>
  <c r="N2" i="4"/>
  <c r="O2" i="4"/>
  <c r="P2" i="4"/>
  <c r="J5" i="4"/>
  <c r="L5" i="4"/>
  <c r="M5" i="4"/>
  <c r="O5" i="4"/>
  <c r="P5" i="4"/>
  <c r="I4" i="4"/>
  <c r="J4" i="4"/>
  <c r="K4" i="4"/>
  <c r="L4" i="4"/>
  <c r="M4" i="4"/>
  <c r="N4" i="4"/>
  <c r="O4" i="4"/>
  <c r="I5" i="4"/>
  <c r="K5" i="4"/>
  <c r="I3" i="4"/>
  <c r="J3" i="4"/>
  <c r="K3" i="4"/>
  <c r="L3" i="4"/>
  <c r="M3" i="4"/>
  <c r="N3" i="4"/>
  <c r="O3" i="4"/>
  <c r="H5" i="1"/>
  <c r="H4" i="1"/>
  <c r="H3" i="1"/>
  <c r="H2" i="1"/>
</calcChain>
</file>

<file path=xl/sharedStrings.xml><?xml version="1.0" encoding="utf-8"?>
<sst xmlns="http://schemas.openxmlformats.org/spreadsheetml/2006/main" count="149" uniqueCount="71">
  <si>
    <t>Société</t>
  </si>
  <si>
    <t>Nom Contact</t>
  </si>
  <si>
    <t>Prénom contact</t>
  </si>
  <si>
    <t>Sexe</t>
  </si>
  <si>
    <t>Adresse</t>
  </si>
  <si>
    <t>CP</t>
  </si>
  <si>
    <t>Ville</t>
  </si>
  <si>
    <t>Bic-A-Brac</t>
  </si>
  <si>
    <t>Nothomb</t>
  </si>
  <si>
    <t>Amélie</t>
  </si>
  <si>
    <t>f</t>
  </si>
  <si>
    <t>Rue Neuve, 5</t>
  </si>
  <si>
    <t>Bruxelles</t>
  </si>
  <si>
    <t>DuBrol</t>
  </si>
  <si>
    <t>Fournier</t>
  </si>
  <si>
    <t>Alain</t>
  </si>
  <si>
    <t>m</t>
  </si>
  <si>
    <t>Rue Haute, 8</t>
  </si>
  <si>
    <t>LeGrandBazar</t>
  </si>
  <si>
    <t>Baudelaire</t>
  </si>
  <si>
    <t>Charles</t>
  </si>
  <si>
    <t>Avenue Dailly, 25</t>
  </si>
  <si>
    <t>LeBoxon</t>
  </si>
  <si>
    <t>Delacourt</t>
  </si>
  <si>
    <t>Grégoire</t>
  </si>
  <si>
    <t>Boulevard Tirou, 6</t>
  </si>
  <si>
    <t>Charleroi</t>
  </si>
  <si>
    <t>Titre</t>
  </si>
  <si>
    <t>Mail</t>
  </si>
  <si>
    <t>joel.lambert.bxl@gmail.com</t>
  </si>
  <si>
    <t>Num Facture</t>
  </si>
  <si>
    <t>Date facture</t>
  </si>
  <si>
    <t>Montant total à facturer</t>
  </si>
  <si>
    <t>Num commande</t>
  </si>
  <si>
    <t>Quantité</t>
  </si>
  <si>
    <t>Total</t>
  </si>
  <si>
    <t>Produit</t>
  </si>
  <si>
    <t>Date</t>
  </si>
  <si>
    <t>FAC001</t>
  </si>
  <si>
    <t>FAC002</t>
  </si>
  <si>
    <t>FAC003</t>
  </si>
  <si>
    <t>FAC004</t>
  </si>
  <si>
    <t>FAC005</t>
  </si>
  <si>
    <t>FAC006</t>
  </si>
  <si>
    <t>COM001</t>
  </si>
  <si>
    <t>COM002</t>
  </si>
  <si>
    <t>COM003</t>
  </si>
  <si>
    <t>COM004</t>
  </si>
  <si>
    <t>Druft</t>
  </si>
  <si>
    <t>Pur</t>
  </si>
  <si>
    <t>PU</t>
  </si>
  <si>
    <t>Salit Bunk</t>
  </si>
  <si>
    <t>Caroline</t>
  </si>
  <si>
    <t>Oriel</t>
  </si>
  <si>
    <t>Dans la colonne 'Montant à facturer', reprendre le montant total selon la commande. Par exemple, pour la facture FAC001, reprendre le montant total du bon de commande COM001</t>
  </si>
  <si>
    <t>Commande associée</t>
  </si>
  <si>
    <t>Dans la colonne 'Société', reprendre le nom de la société associée à la commande</t>
  </si>
  <si>
    <t>Rappel</t>
  </si>
  <si>
    <t>Dans la colonne 'Rappel', écrire 'Rappel' pour les factures dont la date limite est dépassée et pour lesquels le montant total n'est pas réglé</t>
  </si>
  <si>
    <t>Montant payé</t>
  </si>
  <si>
    <t>Date limite</t>
  </si>
  <si>
    <t>Le montant payé a été écrit après consultation du compte en banque</t>
  </si>
  <si>
    <t>Dans la colonne 'Date limite', calculer la date limite (30 jours après 'Date facture')</t>
  </si>
  <si>
    <t>Dans les colonnes 'Nom contact', 'Prénom contact', 'Sexe', 'Adresse', 'CP, 'Ville', 'Titre' et 'Mail' reprendre les données de la société à partir de la feuille 'Socétés'</t>
  </si>
  <si>
    <t>Montant restant</t>
  </si>
  <si>
    <t>Dans la colonne 'Montant restant', calculer le montant qui reste à payer pour les factures dont la date limite est dépassée</t>
  </si>
  <si>
    <t>1) Compétez le tableau Excel</t>
  </si>
  <si>
    <t>2) Publipostage en Word</t>
  </si>
  <si>
    <t>1) Créez un modèle facture en Word inspiré de Mailing_Exercice01_Solution.docx qui reprend les renseignements nécessaire à la facturation : coordonnées client, num de facture, total à facturer, date</t>
  </si>
  <si>
    <t>NB: le tableau des détails de la facturation n'est pas en association avec le tableau Excel. Pour réaliser ceci, il faudrait utiliser d'autres programmes ou faire quelque chose de moins automatisé</t>
  </si>
  <si>
    <t>2) Réalisez une modèle de lettre en Word dans laquelle vous interpelez les sociétés à qui un rappel doit être adressé. Celui-ci doit se présenter comme Mailing_Exercice02_Solution.docx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</si>
</sst>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4" xfId="1" applyBorder="1" applyAlignment="1">
      <alignment vertical="center" wrapText="1"/>
    </xf>
    <xf numFmtId="14" fontId="0" fillId="0" borderId="4" xfId="0" applyNumberFormat="1" applyBorder="1" applyAlignment="1">
      <alignment horizontal="right" vertical="center" wrapText="1"/>
    </xf>
    <xf numFmtId="14" fontId="0" fillId="0" borderId="2" xfId="0" applyNumberFormat="1" applyBorder="1" applyAlignment="1">
      <alignment horizontal="right" vertical="center" wrapText="1"/>
    </xf>
    <xf numFmtId="14" fontId="0" fillId="0" borderId="0" xfId="0" applyNumberFormat="1"/>
    <xf numFmtId="44" fontId="0" fillId="0" borderId="0" xfId="2" applyFont="1"/>
    <xf numFmtId="0" fontId="4" fillId="0" borderId="0" xfId="0" applyFont="1"/>
    <xf numFmtId="0" fontId="4" fillId="0" borderId="0" xfId="0" applyFont="1" applyAlignment="1">
      <alignment horizontal="center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el.lambert.bx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workbookViewId="0"/>
  </sheetViews>
  <sheetFormatPr baseColWidth="10" defaultRowHeight="15" x14ac:dyDescent="0.25"/>
  <cols>
    <col min="1" max="1" width="13" bestFit="1" customWidth="1"/>
    <col min="2" max="2" width="14.42578125" customWidth="1"/>
    <col min="3" max="3" width="17.140625" customWidth="1"/>
    <col min="5" max="5" width="17.140625" bestFit="1" customWidth="1"/>
    <col min="8" max="8" width="20.28515625" customWidth="1"/>
    <col min="9" max="9" width="28" customWidth="1"/>
  </cols>
  <sheetData>
    <row r="1" spans="1:9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27</v>
      </c>
      <c r="I1" s="2" t="s">
        <v>28</v>
      </c>
    </row>
    <row r="2" spans="1:9" ht="15.75" customHeight="1" thickBot="1" x14ac:dyDescent="0.3">
      <c r="A2" s="3" t="s">
        <v>7</v>
      </c>
      <c r="B2" s="4" t="s">
        <v>8</v>
      </c>
      <c r="C2" s="4" t="s">
        <v>9</v>
      </c>
      <c r="D2" s="4" t="s">
        <v>10</v>
      </c>
      <c r="E2" s="4" t="s">
        <v>11</v>
      </c>
      <c r="F2" s="4">
        <v>1000</v>
      </c>
      <c r="G2" s="4" t="s">
        <v>12</v>
      </c>
      <c r="H2" s="4" t="str">
        <f>IF(D2="f","Chère Madame","Cher Monsieur")</f>
        <v>Chère Madame</v>
      </c>
      <c r="I2" s="5" t="s">
        <v>29</v>
      </c>
    </row>
    <row r="3" spans="1:9" ht="15.75" thickBot="1" x14ac:dyDescent="0.3">
      <c r="A3" s="3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>
        <v>1000</v>
      </c>
      <c r="G3" s="4" t="s">
        <v>12</v>
      </c>
      <c r="H3" s="4" t="str">
        <f t="shared" ref="H3:H5" si="0">IF(D3="f","Chère Madame","Cher Monsieur")</f>
        <v>Cher Monsieur</v>
      </c>
      <c r="I3" s="4"/>
    </row>
    <row r="4" spans="1:9" ht="15.75" thickBot="1" x14ac:dyDescent="0.3">
      <c r="A4" s="3" t="s">
        <v>18</v>
      </c>
      <c r="B4" s="4" t="s">
        <v>19</v>
      </c>
      <c r="C4" s="4" t="s">
        <v>20</v>
      </c>
      <c r="D4" s="4" t="s">
        <v>16</v>
      </c>
      <c r="E4" s="4" t="s">
        <v>21</v>
      </c>
      <c r="F4" s="4">
        <v>1030</v>
      </c>
      <c r="G4" s="4" t="s">
        <v>12</v>
      </c>
      <c r="H4" s="4" t="str">
        <f t="shared" si="0"/>
        <v>Cher Monsieur</v>
      </c>
      <c r="I4" s="4"/>
    </row>
    <row r="5" spans="1:9" ht="15.75" thickBot="1" x14ac:dyDescent="0.3">
      <c r="A5" s="3" t="s">
        <v>22</v>
      </c>
      <c r="B5" s="4" t="s">
        <v>23</v>
      </c>
      <c r="C5" s="4" t="s">
        <v>24</v>
      </c>
      <c r="D5" s="4" t="s">
        <v>16</v>
      </c>
      <c r="E5" s="4" t="s">
        <v>25</v>
      </c>
      <c r="F5" s="4">
        <v>6000</v>
      </c>
      <c r="G5" s="4" t="s">
        <v>26</v>
      </c>
      <c r="H5" s="4" t="str">
        <f t="shared" si="0"/>
        <v>Cher Monsieur</v>
      </c>
      <c r="I5" s="4"/>
    </row>
  </sheetData>
  <hyperlinks>
    <hyperlink ref="I2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99B38-6E6B-44F7-8873-E73F9A71220F}">
  <dimension ref="A1:G11"/>
  <sheetViews>
    <sheetView workbookViewId="0">
      <selection activeCell="E16" sqref="E16"/>
    </sheetView>
  </sheetViews>
  <sheetFormatPr baseColWidth="10" defaultRowHeight="15" x14ac:dyDescent="0.25"/>
  <cols>
    <col min="1" max="1" width="15.5703125" bestFit="1" customWidth="1"/>
    <col min="3" max="3" width="13" bestFit="1" customWidth="1"/>
  </cols>
  <sheetData>
    <row r="1" spans="1:7" x14ac:dyDescent="0.25">
      <c r="A1" s="11" t="s">
        <v>33</v>
      </c>
      <c r="B1" s="11" t="s">
        <v>37</v>
      </c>
      <c r="C1" s="11" t="s">
        <v>0</v>
      </c>
      <c r="D1" s="11" t="s">
        <v>36</v>
      </c>
      <c r="E1" s="11" t="s">
        <v>34</v>
      </c>
      <c r="F1" s="11" t="s">
        <v>50</v>
      </c>
      <c r="G1" s="11" t="s">
        <v>35</v>
      </c>
    </row>
    <row r="2" spans="1:7" x14ac:dyDescent="0.25">
      <c r="A2" t="s">
        <v>44</v>
      </c>
      <c r="B2" s="8">
        <v>43748</v>
      </c>
      <c r="C2" s="8" t="s">
        <v>13</v>
      </c>
      <c r="D2" t="s">
        <v>48</v>
      </c>
      <c r="E2">
        <v>2</v>
      </c>
      <c r="F2" s="9">
        <v>10</v>
      </c>
      <c r="G2" s="9">
        <f>E2*F2</f>
        <v>20</v>
      </c>
    </row>
    <row r="3" spans="1:7" x14ac:dyDescent="0.25">
      <c r="A3" t="s">
        <v>44</v>
      </c>
      <c r="B3" s="8">
        <v>43748</v>
      </c>
      <c r="C3" s="8" t="s">
        <v>13</v>
      </c>
      <c r="D3" t="s">
        <v>49</v>
      </c>
      <c r="E3">
        <v>3</v>
      </c>
      <c r="F3" s="9">
        <v>8</v>
      </c>
      <c r="G3" s="9">
        <f t="shared" ref="G3:G11" si="0">E3*F3</f>
        <v>24</v>
      </c>
    </row>
    <row r="4" spans="1:7" x14ac:dyDescent="0.25">
      <c r="A4" t="s">
        <v>44</v>
      </c>
      <c r="B4" s="8">
        <v>43748</v>
      </c>
      <c r="C4" s="8" t="s">
        <v>13</v>
      </c>
      <c r="D4" t="s">
        <v>51</v>
      </c>
      <c r="E4">
        <v>2</v>
      </c>
      <c r="F4" s="9">
        <v>9</v>
      </c>
      <c r="G4" s="9">
        <f t="shared" si="0"/>
        <v>18</v>
      </c>
    </row>
    <row r="5" spans="1:7" x14ac:dyDescent="0.25">
      <c r="A5" t="s">
        <v>45</v>
      </c>
      <c r="B5" s="8">
        <v>43748</v>
      </c>
      <c r="C5" s="8" t="s">
        <v>7</v>
      </c>
      <c r="D5" t="s">
        <v>48</v>
      </c>
      <c r="E5">
        <v>3</v>
      </c>
      <c r="F5" s="9">
        <v>10</v>
      </c>
      <c r="G5" s="9">
        <f t="shared" si="0"/>
        <v>30</v>
      </c>
    </row>
    <row r="6" spans="1:7" x14ac:dyDescent="0.25">
      <c r="A6" t="s">
        <v>45</v>
      </c>
      <c r="B6" s="8">
        <v>43748</v>
      </c>
      <c r="C6" s="8" t="s">
        <v>7</v>
      </c>
      <c r="D6" t="s">
        <v>52</v>
      </c>
      <c r="E6">
        <v>2</v>
      </c>
      <c r="F6" s="9">
        <v>5</v>
      </c>
      <c r="G6" s="9">
        <f t="shared" si="0"/>
        <v>10</v>
      </c>
    </row>
    <row r="7" spans="1:7" x14ac:dyDescent="0.25">
      <c r="A7" t="s">
        <v>46</v>
      </c>
      <c r="B7" s="8">
        <v>43748</v>
      </c>
      <c r="C7" s="8" t="s">
        <v>18</v>
      </c>
      <c r="D7" t="s">
        <v>52</v>
      </c>
      <c r="E7">
        <v>3</v>
      </c>
      <c r="F7" s="9">
        <v>5</v>
      </c>
      <c r="G7" s="9">
        <f t="shared" si="0"/>
        <v>15</v>
      </c>
    </row>
    <row r="8" spans="1:7" x14ac:dyDescent="0.25">
      <c r="A8" t="s">
        <v>46</v>
      </c>
      <c r="B8" s="8">
        <v>43748</v>
      </c>
      <c r="C8" s="8" t="s">
        <v>18</v>
      </c>
      <c r="D8" t="s">
        <v>51</v>
      </c>
      <c r="E8">
        <v>4</v>
      </c>
      <c r="F8" s="9">
        <v>9</v>
      </c>
      <c r="G8" s="9">
        <f t="shared" si="0"/>
        <v>36</v>
      </c>
    </row>
    <row r="9" spans="1:7" x14ac:dyDescent="0.25">
      <c r="A9" t="s">
        <v>46</v>
      </c>
      <c r="B9" s="8">
        <v>43748</v>
      </c>
      <c r="C9" s="8" t="s">
        <v>18</v>
      </c>
      <c r="D9" t="s">
        <v>53</v>
      </c>
      <c r="E9">
        <v>1</v>
      </c>
      <c r="F9" s="9">
        <v>11</v>
      </c>
      <c r="G9" s="9">
        <f t="shared" si="0"/>
        <v>11</v>
      </c>
    </row>
    <row r="10" spans="1:7" x14ac:dyDescent="0.25">
      <c r="A10" t="s">
        <v>47</v>
      </c>
      <c r="B10" s="8">
        <v>43748</v>
      </c>
      <c r="C10" s="8" t="s">
        <v>22</v>
      </c>
      <c r="D10" t="s">
        <v>48</v>
      </c>
      <c r="E10">
        <v>1</v>
      </c>
      <c r="F10" s="9">
        <v>10</v>
      </c>
      <c r="G10" s="9">
        <f t="shared" si="0"/>
        <v>10</v>
      </c>
    </row>
    <row r="11" spans="1:7" x14ac:dyDescent="0.25">
      <c r="A11" t="s">
        <v>47</v>
      </c>
      <c r="B11" s="8">
        <v>43748</v>
      </c>
      <c r="C11" s="8" t="s">
        <v>22</v>
      </c>
      <c r="D11" t="s">
        <v>49</v>
      </c>
      <c r="E11">
        <v>2</v>
      </c>
      <c r="F11" s="9">
        <v>8</v>
      </c>
      <c r="G11" s="9">
        <f t="shared" si="0"/>
        <v>16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53F83C-B5CA-460E-8BFA-DDF362FB3299}">
          <x14:formula1>
            <xm:f>Sociétés!$A$2:$A$20</xm:f>
          </x14:formula1>
          <xm:sqref>C2:C11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5"/>
  <sheetViews>
    <sheetView workbookViewId="0">
      <selection activeCell="H9" sqref="H9"/>
    </sheetView>
  </sheetViews>
  <sheetFormatPr baseColWidth="10" defaultRowHeight="15" x14ac:dyDescent="0.25"/>
  <cols>
    <col min="1" max="2" width="13.140625" customWidth="1"/>
    <col min="3" max="4" width="14.42578125" customWidth="1"/>
    <col min="5" max="7" width="13.85546875" customWidth="1"/>
    <col min="8" max="8" width="15.5703125" customWidth="1"/>
    <col min="9" max="9" width="11.7109375" customWidth="1"/>
  </cols>
  <sheetData>
    <row r="1" spans="1:17" ht="30.75" thickBot="1" x14ac:dyDescent="0.3">
      <c r="A1" s="1" t="s">
        <v>30</v>
      </c>
      <c r="B1" s="2" t="s">
        <v>55</v>
      </c>
      <c r="C1" s="2" t="s">
        <v>31</v>
      </c>
      <c r="D1" s="2" t="s">
        <v>60</v>
      </c>
      <c r="E1" s="2" t="s">
        <v>32</v>
      </c>
      <c r="F1" s="2" t="s">
        <v>59</v>
      </c>
      <c r="G1" s="2" t="s">
        <v>64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1" t="s">
        <v>6</v>
      </c>
      <c r="O1" s="2" t="s">
        <v>27</v>
      </c>
      <c r="P1" s="2" t="s">
        <v>28</v>
      </c>
      <c r="Q1" s="2" t="s">
        <v>57</v>
      </c>
    </row>
    <row r="2" spans="1:17" ht="15.75" thickBot="1" x14ac:dyDescent="0.3">
      <c r="A2" s="3" t="s">
        <v>38</v>
      </c>
      <c r="B2" s="4" t="s">
        <v>44</v>
      </c>
      <c r="C2" s="6">
        <f ca="1">TODAY()-40</f>
        <v>44536</v>
      </c>
      <c r="D2" s="6"/>
      <c r="E2" s="4"/>
      <c r="F2" s="4">
        <v>0</v>
      </c>
      <c r="G2" s="4"/>
      <c r="H2" s="4"/>
      <c r="I2" s="4"/>
      <c r="J2" s="4"/>
      <c r="K2" s="4"/>
      <c r="L2" s="4"/>
      <c r="M2" s="5"/>
      <c r="N2" s="3"/>
      <c r="O2" s="4"/>
      <c r="P2" s="4"/>
      <c r="Q2" s="4"/>
    </row>
    <row r="3" spans="1:17" ht="15.75" thickBot="1" x14ac:dyDescent="0.3">
      <c r="A3" s="3" t="s">
        <v>39</v>
      </c>
      <c r="B3" s="4" t="s">
        <v>45</v>
      </c>
      <c r="C3" s="6">
        <f ca="1">TODAY()-40</f>
        <v>44536</v>
      </c>
      <c r="D3" s="6"/>
      <c r="E3" s="4"/>
      <c r="F3" s="4">
        <v>40</v>
      </c>
      <c r="G3" s="4"/>
      <c r="H3" s="4"/>
      <c r="I3" s="4"/>
      <c r="J3" s="4"/>
      <c r="K3" s="4"/>
      <c r="L3" s="4"/>
      <c r="M3" s="4"/>
      <c r="N3" s="3"/>
      <c r="O3" s="4"/>
      <c r="P3" s="4"/>
      <c r="Q3" s="4"/>
    </row>
    <row r="4" spans="1:17" ht="15.75" thickBot="1" x14ac:dyDescent="0.3">
      <c r="A4" s="3" t="s">
        <v>40</v>
      </c>
      <c r="B4" s="4" t="s">
        <v>46</v>
      </c>
      <c r="C4" s="6">
        <f ca="1">TODAY()-20</f>
        <v>44556</v>
      </c>
      <c r="D4" s="6"/>
      <c r="E4" s="4"/>
      <c r="F4" s="4">
        <v>30</v>
      </c>
      <c r="G4" s="4"/>
      <c r="H4" s="4"/>
      <c r="I4" s="4"/>
      <c r="J4" s="4"/>
      <c r="K4" s="4"/>
      <c r="L4" s="4"/>
      <c r="M4" s="4"/>
      <c r="N4" s="3"/>
      <c r="O4" s="4"/>
      <c r="P4" s="4"/>
      <c r="Q4" s="4"/>
    </row>
    <row r="5" spans="1:17" ht="15.75" thickBot="1" x14ac:dyDescent="0.3">
      <c r="A5" s="3" t="s">
        <v>41</v>
      </c>
      <c r="B5" s="4" t="s">
        <v>47</v>
      </c>
      <c r="C5" s="6">
        <f ca="1">TODAY()-20</f>
        <v>44556</v>
      </c>
      <c r="D5" s="6"/>
      <c r="E5" s="4"/>
      <c r="F5" s="4">
        <v>26</v>
      </c>
      <c r="G5" s="4"/>
      <c r="H5" s="4"/>
      <c r="I5" s="4"/>
      <c r="J5" s="4"/>
      <c r="K5" s="4"/>
      <c r="L5" s="4"/>
      <c r="M5" s="4"/>
      <c r="N5" s="3"/>
      <c r="O5" s="4"/>
      <c r="P5" s="4"/>
      <c r="Q5" s="4"/>
    </row>
    <row r="6" spans="1:17" ht="15.75" thickBot="1" x14ac:dyDescent="0.3">
      <c r="A6" s="3" t="s">
        <v>42</v>
      </c>
      <c r="B6" s="4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1"/>
      <c r="O6" s="2"/>
      <c r="P6" s="2"/>
      <c r="Q6" s="2"/>
    </row>
    <row r="7" spans="1:17" ht="15.75" thickBot="1" x14ac:dyDescent="0.3">
      <c r="A7" s="3" t="s">
        <v>43</v>
      </c>
      <c r="B7" s="4"/>
      <c r="C7" s="6"/>
      <c r="D7" s="6"/>
      <c r="E7" s="4"/>
      <c r="F7" s="4"/>
      <c r="G7" s="4"/>
      <c r="H7" s="4"/>
      <c r="I7" s="4"/>
      <c r="J7" s="4"/>
      <c r="K7" s="4"/>
      <c r="L7" s="4"/>
      <c r="M7" s="5"/>
      <c r="N7" s="3"/>
      <c r="O7" s="4"/>
      <c r="P7" s="4"/>
      <c r="Q7" s="4"/>
    </row>
    <row r="9" spans="1:17" x14ac:dyDescent="0.25">
      <c r="A9" s="10" t="s">
        <v>66</v>
      </c>
    </row>
    <row r="11" spans="1:17" x14ac:dyDescent="0.25">
      <c r="B11" t="s">
        <v>62</v>
      </c>
    </row>
    <row r="12" spans="1:17" x14ac:dyDescent="0.25">
      <c r="B12" t="s">
        <v>54</v>
      </c>
    </row>
    <row r="13" spans="1:17" x14ac:dyDescent="0.25">
      <c r="B13" t="s">
        <v>61</v>
      </c>
    </row>
    <row r="14" spans="1:17" x14ac:dyDescent="0.25">
      <c r="B14" t="s">
        <v>65</v>
      </c>
    </row>
    <row r="15" spans="1:17" x14ac:dyDescent="0.25">
      <c r="B15" t="s">
        <v>56</v>
      </c>
    </row>
    <row r="16" spans="1:17" x14ac:dyDescent="0.25">
      <c r="B16" t="s">
        <v>63</v>
      </c>
    </row>
    <row r="17" spans="1:3" x14ac:dyDescent="0.25">
      <c r="B17" t="s">
        <v>58</v>
      </c>
    </row>
    <row r="19" spans="1:3" x14ac:dyDescent="0.25">
      <c r="A19" s="10" t="s">
        <v>67</v>
      </c>
    </row>
    <row r="21" spans="1:3" x14ac:dyDescent="0.25">
      <c r="B21" t="s">
        <v>68</v>
      </c>
    </row>
    <row r="23" spans="1:3" x14ac:dyDescent="0.25">
      <c r="C23" t="s">
        <v>69</v>
      </c>
    </row>
    <row r="25" spans="1:3" x14ac:dyDescent="0.25">
      <c r="B25" t="s">
        <v>70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00ED2-866C-4CC0-9046-4D1145996331}">
  <dimension ref="A1:Q25"/>
  <sheetViews>
    <sheetView tabSelected="1" workbookViewId="0">
      <selection activeCell="G1" sqref="G1"/>
    </sheetView>
  </sheetViews>
  <sheetFormatPr baseColWidth="10" defaultRowHeight="15" x14ac:dyDescent="0.25"/>
  <cols>
    <col min="1" max="2" width="13.140625" customWidth="1"/>
    <col min="3" max="4" width="14.42578125" customWidth="1"/>
    <col min="5" max="7" width="13.85546875" customWidth="1"/>
    <col min="8" max="8" width="14.42578125" customWidth="1"/>
    <col min="12" max="12" width="17.5703125" customWidth="1"/>
    <col min="15" max="15" width="16.85546875" customWidth="1"/>
    <col min="16" max="16" width="32.140625" customWidth="1"/>
  </cols>
  <sheetData>
    <row r="1" spans="1:17" ht="30.75" thickBot="1" x14ac:dyDescent="0.3">
      <c r="A1" s="1" t="s">
        <v>30</v>
      </c>
      <c r="B1" s="2" t="s">
        <v>55</v>
      </c>
      <c r="C1" s="2" t="s">
        <v>31</v>
      </c>
      <c r="D1" s="2" t="s">
        <v>60</v>
      </c>
      <c r="E1" s="2" t="s">
        <v>32</v>
      </c>
      <c r="F1" s="2" t="s">
        <v>59</v>
      </c>
      <c r="G1" s="2" t="s">
        <v>64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1" t="s">
        <v>6</v>
      </c>
      <c r="O1" s="2" t="s">
        <v>27</v>
      </c>
      <c r="P1" s="2" t="s">
        <v>28</v>
      </c>
      <c r="Q1" s="2" t="s">
        <v>57</v>
      </c>
    </row>
    <row r="2" spans="1:17" ht="15.75" thickBot="1" x14ac:dyDescent="0.3">
      <c r="A2" s="3" t="s">
        <v>38</v>
      </c>
      <c r="B2" s="4" t="s">
        <v>44</v>
      </c>
      <c r="C2" s="6">
        <f ca="1">TODAY()-40</f>
        <v>44536</v>
      </c>
      <c r="D2" s="6">
        <f ca="1">C2+30</f>
        <v>44566</v>
      </c>
      <c r="E2" s="4">
        <f>SUMIF(Commandes!A:A,B2,Commandes!G:G)</f>
        <v>62</v>
      </c>
      <c r="F2" s="4">
        <v>0</v>
      </c>
      <c r="G2" s="4">
        <f ca="1">IF(D2&lt;TODAY(),E2-F2,0)</f>
        <v>62</v>
      </c>
      <c r="H2" s="4" t="str">
        <f>VLOOKUP(B2,Commandes!A:G,3,FALSE)</f>
        <v>DuBrol</v>
      </c>
      <c r="I2" s="4" t="str">
        <f>VLOOKUP($H2,Sociétés!$A:$I,2,FALSE)</f>
        <v>Fournier</v>
      </c>
      <c r="J2" s="4" t="str">
        <f>VLOOKUP($H2,Sociétés!$A:$I,3,FALSE)</f>
        <v>Alain</v>
      </c>
      <c r="K2" s="4" t="str">
        <f>VLOOKUP($H2,Sociétés!$A:$I,4,FALSE)</f>
        <v>m</v>
      </c>
      <c r="L2" s="4" t="str">
        <f>VLOOKUP($H2,Sociétés!$A:$I,5,FALSE)</f>
        <v>Rue Haute, 8</v>
      </c>
      <c r="M2" s="4">
        <f>VLOOKUP($H2,Sociétés!$A:$I,6,FALSE)</f>
        <v>1000</v>
      </c>
      <c r="N2" s="4" t="str">
        <f>VLOOKUP($H2,Sociétés!$A:$I,7,FALSE)</f>
        <v>Bruxelles</v>
      </c>
      <c r="O2" s="4" t="str">
        <f>VLOOKUP($H2,Sociétés!$A:$I,8,FALSE)</f>
        <v>Cher Monsieur</v>
      </c>
      <c r="P2" s="4">
        <f>VLOOKUP($H2,Sociétés!$A:$I,9,FALSE)</f>
        <v>0</v>
      </c>
      <c r="Q2" s="4" t="str">
        <f ca="1">IF(G2&lt;&gt;0,"Rappel","")</f>
        <v>Rappel</v>
      </c>
    </row>
    <row r="3" spans="1:17" ht="15.75" thickBot="1" x14ac:dyDescent="0.3">
      <c r="A3" s="3" t="s">
        <v>39</v>
      </c>
      <c r="B3" s="4" t="s">
        <v>45</v>
      </c>
      <c r="C3" s="6">
        <f ca="1">TODAY()-40</f>
        <v>44536</v>
      </c>
      <c r="D3" s="6">
        <f t="shared" ref="D3:D5" ca="1" si="0">C3+30</f>
        <v>44566</v>
      </c>
      <c r="E3" s="4">
        <f>SUMIF(Commandes!A:A,B3,Commandes!G:G)</f>
        <v>40</v>
      </c>
      <c r="F3" s="4">
        <v>40</v>
      </c>
      <c r="G3" s="4">
        <f t="shared" ref="G3:G5" ca="1" si="1">IF(D3&lt;TODAY(),E3-F3,0)</f>
        <v>0</v>
      </c>
      <c r="H3" s="4" t="str">
        <f>VLOOKUP(B3,Commandes!A:G,3,FALSE)</f>
        <v>Bic-A-Brac</v>
      </c>
      <c r="I3" s="4" t="str">
        <f>VLOOKUP($H3,Sociétés!$A:$I,2,FALSE)</f>
        <v>Nothomb</v>
      </c>
      <c r="J3" s="4" t="str">
        <f>VLOOKUP($H3,Sociétés!$A:$I,3,FALSE)</f>
        <v>Amélie</v>
      </c>
      <c r="K3" s="4" t="str">
        <f>VLOOKUP($H3,Sociétés!$A:$I,4,FALSE)</f>
        <v>f</v>
      </c>
      <c r="L3" s="4" t="str">
        <f>VLOOKUP($H3,Sociétés!$A:$I,5,FALSE)</f>
        <v>Rue Neuve, 5</v>
      </c>
      <c r="M3" s="4">
        <f>VLOOKUP($H3,Sociétés!$A:$I,6,FALSE)</f>
        <v>1000</v>
      </c>
      <c r="N3" s="4" t="str">
        <f>VLOOKUP($H3,Sociétés!$A:$I,7,FALSE)</f>
        <v>Bruxelles</v>
      </c>
      <c r="O3" s="4" t="str">
        <f>VLOOKUP($H3,Sociétés!$A:$I,8,FALSE)</f>
        <v>Chère Madame</v>
      </c>
      <c r="P3" s="4" t="str">
        <f>VLOOKUP($H3,Sociétés!$A:$I,9,FALSE)</f>
        <v>joel.lambert.bxl@gmail.com</v>
      </c>
      <c r="Q3" s="4" t="str">
        <f t="shared" ref="Q3:Q5" ca="1" si="2">IF(G3&lt;&gt;0,"Rappel","")</f>
        <v/>
      </c>
    </row>
    <row r="4" spans="1:17" ht="15.75" thickBot="1" x14ac:dyDescent="0.3">
      <c r="A4" s="3" t="s">
        <v>40</v>
      </c>
      <c r="B4" s="4" t="s">
        <v>46</v>
      </c>
      <c r="C4" s="6">
        <f ca="1">TODAY()-20</f>
        <v>44556</v>
      </c>
      <c r="D4" s="6">
        <f t="shared" ca="1" si="0"/>
        <v>44586</v>
      </c>
      <c r="E4" s="4">
        <f>SUMIF(Commandes!A:A,B4,Commandes!G:G)</f>
        <v>62</v>
      </c>
      <c r="F4" s="4">
        <v>30</v>
      </c>
      <c r="G4" s="4">
        <f t="shared" ca="1" si="1"/>
        <v>0</v>
      </c>
      <c r="H4" s="4" t="str">
        <f>VLOOKUP(B4,Commandes!A:G,3,FALSE)</f>
        <v>LeGrandBazar</v>
      </c>
      <c r="I4" s="4" t="str">
        <f>VLOOKUP($H4,Sociétés!$A:$I,2,FALSE)</f>
        <v>Baudelaire</v>
      </c>
      <c r="J4" s="4" t="str">
        <f>VLOOKUP($H4,Sociétés!$A:$I,3,FALSE)</f>
        <v>Charles</v>
      </c>
      <c r="K4" s="4" t="str">
        <f>VLOOKUP($H4,Sociétés!$A:$I,4,FALSE)</f>
        <v>m</v>
      </c>
      <c r="L4" s="4" t="str">
        <f>VLOOKUP($H4,Sociétés!$A:$I,5,FALSE)</f>
        <v>Avenue Dailly, 25</v>
      </c>
      <c r="M4" s="4">
        <f>VLOOKUP($H4,Sociétés!$A:$I,6,FALSE)</f>
        <v>1030</v>
      </c>
      <c r="N4" s="4" t="str">
        <f>VLOOKUP($H4,Sociétés!$A:$I,7,FALSE)</f>
        <v>Bruxelles</v>
      </c>
      <c r="O4" s="4" t="str">
        <f>VLOOKUP($H4,Sociétés!$A:$I,8,FALSE)</f>
        <v>Cher Monsieur</v>
      </c>
      <c r="P4" s="4">
        <f>VLOOKUP($H4,Sociétés!$A:$I,9,FALSE)</f>
        <v>0</v>
      </c>
      <c r="Q4" s="4" t="str">
        <f t="shared" ca="1" si="2"/>
        <v/>
      </c>
    </row>
    <row r="5" spans="1:17" ht="15.75" thickBot="1" x14ac:dyDescent="0.3">
      <c r="A5" s="3" t="s">
        <v>41</v>
      </c>
      <c r="B5" s="4" t="s">
        <v>47</v>
      </c>
      <c r="C5" s="6">
        <f ca="1">TODAY()-20</f>
        <v>44556</v>
      </c>
      <c r="D5" s="6">
        <f t="shared" ca="1" si="0"/>
        <v>44586</v>
      </c>
      <c r="E5" s="4">
        <f>SUMIF(Commandes!A:A,B5,Commandes!G:G)</f>
        <v>26</v>
      </c>
      <c r="F5" s="4">
        <v>26</v>
      </c>
      <c r="G5" s="4">
        <f t="shared" ca="1" si="1"/>
        <v>0</v>
      </c>
      <c r="H5" s="4" t="str">
        <f>VLOOKUP(B5,Commandes!A:G,3,FALSE)</f>
        <v>LeBoxon</v>
      </c>
      <c r="I5" s="4" t="str">
        <f>VLOOKUP($H5,Sociétés!$A:$I,2,FALSE)</f>
        <v>Delacourt</v>
      </c>
      <c r="J5" s="4" t="str">
        <f>VLOOKUP($H5,Sociétés!$A:$I,3,FALSE)</f>
        <v>Grégoire</v>
      </c>
      <c r="K5" s="4" t="str">
        <f>VLOOKUP($H5,Sociétés!$A:$I,4,FALSE)</f>
        <v>m</v>
      </c>
      <c r="L5" s="4" t="str">
        <f>VLOOKUP($H5,Sociétés!$A:$I,5,FALSE)</f>
        <v>Boulevard Tirou, 6</v>
      </c>
      <c r="M5" s="4">
        <f>VLOOKUP($H5,Sociétés!$A:$I,6,FALSE)</f>
        <v>6000</v>
      </c>
      <c r="N5" s="4" t="str">
        <f>VLOOKUP($H5,Sociétés!$A:$I,7,FALSE)</f>
        <v>Charleroi</v>
      </c>
      <c r="O5" s="4" t="str">
        <f>VLOOKUP($H5,Sociétés!$A:$I,8,FALSE)</f>
        <v>Cher Monsieur</v>
      </c>
      <c r="P5" s="4">
        <f>VLOOKUP($H5,Sociétés!$A:$I,9,FALSE)</f>
        <v>0</v>
      </c>
      <c r="Q5" s="4" t="str">
        <f t="shared" ca="1" si="2"/>
        <v/>
      </c>
    </row>
    <row r="6" spans="1:17" ht="15.75" thickBot="1" x14ac:dyDescent="0.3">
      <c r="A6" s="3" t="s">
        <v>42</v>
      </c>
      <c r="B6" s="4"/>
      <c r="C6" s="7"/>
      <c r="D6" s="7"/>
      <c r="E6" s="2"/>
      <c r="F6" s="2"/>
      <c r="G6" s="2"/>
      <c r="H6" s="2"/>
      <c r="I6" s="2"/>
      <c r="J6" s="2"/>
      <c r="K6" s="2"/>
      <c r="L6" s="2"/>
      <c r="M6" s="2"/>
      <c r="N6" s="1"/>
      <c r="O6" s="2"/>
      <c r="P6" s="2"/>
      <c r="Q6" s="2"/>
    </row>
    <row r="7" spans="1:17" ht="15.75" thickBot="1" x14ac:dyDescent="0.3">
      <c r="A7" s="3" t="s">
        <v>43</v>
      </c>
      <c r="B7" s="4"/>
      <c r="C7" s="6"/>
      <c r="D7" s="6"/>
      <c r="E7" s="4"/>
      <c r="F7" s="4"/>
      <c r="G7" s="4"/>
      <c r="H7" s="4"/>
      <c r="I7" s="4"/>
      <c r="J7" s="4"/>
      <c r="K7" s="4"/>
      <c r="L7" s="4"/>
      <c r="M7" s="5"/>
      <c r="N7" s="3"/>
      <c r="O7" s="4"/>
      <c r="P7" s="4"/>
      <c r="Q7" s="4"/>
    </row>
    <row r="9" spans="1:17" x14ac:dyDescent="0.25">
      <c r="A9" s="10" t="s">
        <v>66</v>
      </c>
    </row>
    <row r="11" spans="1:17" x14ac:dyDescent="0.25">
      <c r="B11" t="s">
        <v>62</v>
      </c>
    </row>
    <row r="12" spans="1:17" x14ac:dyDescent="0.25">
      <c r="B12" t="s">
        <v>54</v>
      </c>
    </row>
    <row r="13" spans="1:17" x14ac:dyDescent="0.25">
      <c r="B13" t="s">
        <v>61</v>
      </c>
    </row>
    <row r="14" spans="1:17" x14ac:dyDescent="0.25">
      <c r="B14" t="s">
        <v>65</v>
      </c>
    </row>
    <row r="15" spans="1:17" x14ac:dyDescent="0.25">
      <c r="B15" t="s">
        <v>56</v>
      </c>
    </row>
    <row r="16" spans="1:17" x14ac:dyDescent="0.25">
      <c r="B16" t="s">
        <v>63</v>
      </c>
    </row>
    <row r="17" spans="1:3" x14ac:dyDescent="0.25">
      <c r="B17" t="s">
        <v>58</v>
      </c>
    </row>
    <row r="19" spans="1:3" x14ac:dyDescent="0.25">
      <c r="A19" s="10" t="s">
        <v>67</v>
      </c>
    </row>
    <row r="21" spans="1:3" x14ac:dyDescent="0.25">
      <c r="B21" t="s">
        <v>68</v>
      </c>
    </row>
    <row r="23" spans="1:3" x14ac:dyDescent="0.25">
      <c r="C23" t="s">
        <v>69</v>
      </c>
    </row>
    <row r="25" spans="1:3" x14ac:dyDescent="0.25">
      <c r="B25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Sociétés</vt:lpstr>
      <vt:lpstr>Commandes</vt:lpstr>
      <vt:lpstr>Factures</vt:lpstr>
      <vt:lpstr>Factures_Corrigé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Joël Lambert</cp:lastModifiedBy>
  <dcterms:created xsi:type="dcterms:W3CDTF">2015-11-24T14:59:42Z</dcterms:created>
  <dcterms:modified xsi:type="dcterms:W3CDTF">2022-01-15T15:38:13Z</dcterms:modified>
</cp:coreProperties>
</file>