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pivotTables/pivotTable1.xml" ContentType="application/vnd.openxmlformats-officedocument.spreadsheetml.pivotTable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C:\_Bruxelles Formation Novembre Décembre\Police\TCD\"/>
    </mc:Choice>
  </mc:AlternateContent>
  <xr:revisionPtr revIDLastSave="0" documentId="13_ncr:1_{83B60154-E1BB-4FC2-BDFE-31C0B5B4594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Questions" sheetId="3" r:id="rId1"/>
    <sheet name="Listes" sheetId="1" r:id="rId2"/>
    <sheet name="Base de données" sheetId="2" r:id="rId3"/>
    <sheet name="Listes_Solution" sheetId="16" r:id="rId4"/>
    <sheet name="Base de données_Solution" sheetId="14" r:id="rId5"/>
    <sheet name="Sous-totaux" sheetId="11" r:id="rId6"/>
    <sheet name="Sous-totaux_Solution" sheetId="19" r:id="rId7"/>
    <sheet name="FMPourcentage" sheetId="15" r:id="rId8"/>
    <sheet name="FMPourcentage_Solution" sheetId="4" r:id="rId9"/>
    <sheet name="FMSalaire" sheetId="17" r:id="rId10"/>
    <sheet name="FMSalaire_Solution" sheetId="18" r:id="rId11"/>
  </sheets>
  <definedNames>
    <definedName name="datas" localSheetId="4">'Base de données_Solution'!$A$1:$J$22</definedName>
    <definedName name="datas">'Base de données'!$A$1:$J$22</definedName>
    <definedName name="Etat_civil" localSheetId="3">Listes_Solution!$A$2:$A$4</definedName>
    <definedName name="Etat_civil">Listes!$A$2:$A$4</definedName>
    <definedName name="Nom" localSheetId="4">'Base de données_Solution'!$A$2:$A$22</definedName>
    <definedName name="Nom">'Base de données'!$A$2:$A$22</definedName>
    <definedName name="Nom_prénom" localSheetId="4">'Base de données_Solution'!$A$2:$B$22</definedName>
    <definedName name="Nom_prénom">'Base de données'!$A$2:$B$22</definedName>
    <definedName name="Salaire" localSheetId="3">Listes_Solution!$H$2:$I$5</definedName>
    <definedName name="Salaire">Listes!$H$2:$I$5</definedName>
    <definedName name="Service">Listes_Solution!$C$2:$C$6</definedName>
  </definedNames>
  <calcPr calcId="191029"/>
  <pivotCaches>
    <pivotCache cacheId="0" r:id="rId12"/>
    <pivotCache cacheId="1" r:id="rId13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" i="14" l="1"/>
  <c r="K4" i="14"/>
  <c r="K5" i="14"/>
  <c r="K6" i="14"/>
  <c r="K7" i="14"/>
  <c r="K8" i="14"/>
  <c r="K9" i="14"/>
  <c r="K10" i="14"/>
  <c r="K11" i="14"/>
  <c r="K12" i="14"/>
  <c r="K13" i="14"/>
  <c r="K14" i="14"/>
  <c r="K15" i="14"/>
  <c r="K16" i="14"/>
  <c r="K17" i="14"/>
  <c r="K18" i="14"/>
  <c r="K19" i="14"/>
  <c r="K20" i="14"/>
  <c r="K21" i="14"/>
  <c r="K22" i="14"/>
  <c r="K2" i="14"/>
  <c r="H22" i="11"/>
  <c r="I22" i="11" s="1"/>
  <c r="K22" i="11" s="1"/>
  <c r="H21" i="11"/>
  <c r="I21" i="11" s="1"/>
  <c r="K21" i="11" s="1"/>
  <c r="H20" i="11"/>
  <c r="I20" i="11" s="1"/>
  <c r="K20" i="11" s="1"/>
  <c r="H19" i="11"/>
  <c r="I19" i="11" s="1"/>
  <c r="K19" i="11" s="1"/>
  <c r="H18" i="11"/>
  <c r="I18" i="11" s="1"/>
  <c r="K18" i="11" s="1"/>
  <c r="H17" i="11"/>
  <c r="I17" i="11" s="1"/>
  <c r="K17" i="11" s="1"/>
  <c r="H16" i="11"/>
  <c r="I16" i="11" s="1"/>
  <c r="K16" i="11" s="1"/>
  <c r="H15" i="11"/>
  <c r="I15" i="11" s="1"/>
  <c r="K15" i="11" s="1"/>
  <c r="H14" i="11"/>
  <c r="I14" i="11" s="1"/>
  <c r="K14" i="11" s="1"/>
  <c r="H13" i="11"/>
  <c r="I13" i="11" s="1"/>
  <c r="K13" i="11" s="1"/>
  <c r="H12" i="11"/>
  <c r="I12" i="11" s="1"/>
  <c r="K12" i="11" s="1"/>
  <c r="H11" i="11"/>
  <c r="I11" i="11" s="1"/>
  <c r="K11" i="11" s="1"/>
  <c r="H10" i="11"/>
  <c r="I10" i="11" s="1"/>
  <c r="K10" i="11" s="1"/>
  <c r="H9" i="11"/>
  <c r="I9" i="11" s="1"/>
  <c r="K9" i="11" s="1"/>
  <c r="H8" i="11"/>
  <c r="I8" i="11" s="1"/>
  <c r="K8" i="11" s="1"/>
  <c r="H7" i="11"/>
  <c r="I7" i="11" s="1"/>
  <c r="K7" i="11" s="1"/>
  <c r="H6" i="11"/>
  <c r="I6" i="11" s="1"/>
  <c r="K6" i="11" s="1"/>
  <c r="H5" i="11"/>
  <c r="I5" i="11" s="1"/>
  <c r="K5" i="11" s="1"/>
  <c r="H4" i="11"/>
  <c r="I4" i="11" s="1"/>
  <c r="K4" i="11" s="1"/>
  <c r="H3" i="11"/>
  <c r="I3" i="11" s="1"/>
  <c r="K3" i="11" s="1"/>
  <c r="H2" i="11"/>
  <c r="I2" i="11" s="1"/>
  <c r="K2" i="11" s="1"/>
  <c r="H6" i="19"/>
  <c r="I6" i="19" s="1"/>
  <c r="K6" i="19" s="1"/>
  <c r="H5" i="19"/>
  <c r="I5" i="19" s="1"/>
  <c r="K5" i="19" s="1"/>
  <c r="H4" i="19"/>
  <c r="I4" i="19" s="1"/>
  <c r="K4" i="19" s="1"/>
  <c r="H24" i="19"/>
  <c r="I24" i="19" s="1"/>
  <c r="K24" i="19" s="1"/>
  <c r="H23" i="19"/>
  <c r="I23" i="19" s="1"/>
  <c r="K23" i="19" s="1"/>
  <c r="H22" i="19"/>
  <c r="I22" i="19" s="1"/>
  <c r="K22" i="19" s="1"/>
  <c r="H21" i="19"/>
  <c r="I21" i="19" s="1"/>
  <c r="K21" i="19" s="1"/>
  <c r="H20" i="19"/>
  <c r="I20" i="19" s="1"/>
  <c r="K20" i="19" s="1"/>
  <c r="H19" i="19"/>
  <c r="I19" i="19" s="1"/>
  <c r="K19" i="19" s="1"/>
  <c r="H18" i="19"/>
  <c r="I18" i="19" s="1"/>
  <c r="K18" i="19" s="1"/>
  <c r="H17" i="19"/>
  <c r="I17" i="19" s="1"/>
  <c r="K17" i="19" s="1"/>
  <c r="H3" i="19"/>
  <c r="I3" i="19" s="1"/>
  <c r="K3" i="19" s="1"/>
  <c r="H16" i="19"/>
  <c r="I16" i="19" s="1"/>
  <c r="K16" i="19" s="1"/>
  <c r="H15" i="19"/>
  <c r="I15" i="19" s="1"/>
  <c r="K15" i="19" s="1"/>
  <c r="H14" i="19"/>
  <c r="I14" i="19" s="1"/>
  <c r="K14" i="19" s="1"/>
  <c r="H13" i="19"/>
  <c r="I13" i="19" s="1"/>
  <c r="K13" i="19" s="1"/>
  <c r="H12" i="19"/>
  <c r="I12" i="19" s="1"/>
  <c r="K12" i="19" s="1"/>
  <c r="H11" i="19"/>
  <c r="I11" i="19" s="1"/>
  <c r="K11" i="19" s="1"/>
  <c r="H10" i="19"/>
  <c r="I10" i="19" s="1"/>
  <c r="K10" i="19" s="1"/>
  <c r="H9" i="19"/>
  <c r="I9" i="19" s="1"/>
  <c r="K9" i="19" s="1"/>
  <c r="H2" i="19"/>
  <c r="I2" i="19" s="1"/>
  <c r="K2" i="19" s="1"/>
  <c r="I3" i="14"/>
  <c r="I4" i="14"/>
  <c r="I5" i="14"/>
  <c r="I6" i="14"/>
  <c r="I7" i="14"/>
  <c r="I8" i="14"/>
  <c r="I9" i="14"/>
  <c r="I10" i="14"/>
  <c r="I11" i="14"/>
  <c r="I12" i="14"/>
  <c r="I13" i="14"/>
  <c r="I14" i="14"/>
  <c r="I15" i="14"/>
  <c r="I16" i="14"/>
  <c r="I17" i="14"/>
  <c r="I18" i="14"/>
  <c r="I19" i="14"/>
  <c r="I20" i="14"/>
  <c r="I21" i="14"/>
  <c r="I22" i="14"/>
  <c r="I2" i="14"/>
  <c r="F22" i="14"/>
  <c r="G22" i="14" s="1"/>
  <c r="F21" i="14"/>
  <c r="G21" i="14" s="1"/>
  <c r="F20" i="14"/>
  <c r="G20" i="14" s="1"/>
  <c r="F19" i="14"/>
  <c r="G19" i="14" s="1"/>
  <c r="F18" i="14"/>
  <c r="G18" i="14" s="1"/>
  <c r="F17" i="14"/>
  <c r="G17" i="14" s="1"/>
  <c r="J17" i="14" s="1"/>
  <c r="F16" i="14"/>
  <c r="G16" i="14" s="1"/>
  <c r="F15" i="14"/>
  <c r="G15" i="14" s="1"/>
  <c r="F14" i="14"/>
  <c r="G14" i="14" s="1"/>
  <c r="F13" i="14"/>
  <c r="G13" i="14" s="1"/>
  <c r="F12" i="14"/>
  <c r="G12" i="14" s="1"/>
  <c r="F11" i="14"/>
  <c r="G11" i="14" s="1"/>
  <c r="J11" i="14" s="1"/>
  <c r="F10" i="14"/>
  <c r="G10" i="14" s="1"/>
  <c r="F9" i="14"/>
  <c r="G9" i="14" s="1"/>
  <c r="F8" i="14"/>
  <c r="G8" i="14" s="1"/>
  <c r="F7" i="14"/>
  <c r="G7" i="14" s="1"/>
  <c r="F6" i="14"/>
  <c r="G6" i="14" s="1"/>
  <c r="F5" i="14"/>
  <c r="G5" i="14" s="1"/>
  <c r="J5" i="14" s="1"/>
  <c r="F4" i="14"/>
  <c r="G4" i="14" s="1"/>
  <c r="F3" i="14"/>
  <c r="G3" i="14" s="1"/>
  <c r="F2" i="14"/>
  <c r="G2" i="14" s="1"/>
  <c r="F2" i="2"/>
  <c r="G2" i="2" s="1"/>
  <c r="J2" i="2" s="1"/>
  <c r="F10" i="2"/>
  <c r="G10" i="2" s="1"/>
  <c r="J10" i="2" s="1"/>
  <c r="F11" i="2"/>
  <c r="G11" i="2" s="1"/>
  <c r="J11" i="2" s="1"/>
  <c r="F3" i="2"/>
  <c r="G3" i="2" s="1"/>
  <c r="J3" i="2" s="1"/>
  <c r="F4" i="2"/>
  <c r="G4" i="2" s="1"/>
  <c r="J4" i="2" s="1"/>
  <c r="F5" i="2"/>
  <c r="G5" i="2" s="1"/>
  <c r="J5" i="2" s="1"/>
  <c r="F6" i="2"/>
  <c r="G6" i="2" s="1"/>
  <c r="J6" i="2" s="1"/>
  <c r="F7" i="2"/>
  <c r="G7" i="2" s="1"/>
  <c r="J7" i="2" s="1"/>
  <c r="F8" i="2"/>
  <c r="G8" i="2" s="1"/>
  <c r="J8" i="2" s="1"/>
  <c r="F9" i="2"/>
  <c r="G9" i="2" s="1"/>
  <c r="J9" i="2" s="1"/>
  <c r="F12" i="2"/>
  <c r="G12" i="2" s="1"/>
  <c r="J12" i="2" s="1"/>
  <c r="F13" i="2"/>
  <c r="G13" i="2" s="1"/>
  <c r="J13" i="2" s="1"/>
  <c r="F14" i="2"/>
  <c r="G14" i="2" s="1"/>
  <c r="J14" i="2" s="1"/>
  <c r="F15" i="2"/>
  <c r="G15" i="2" s="1"/>
  <c r="J15" i="2" s="1"/>
  <c r="F16" i="2"/>
  <c r="G16" i="2" s="1"/>
  <c r="J16" i="2" s="1"/>
  <c r="F17" i="2"/>
  <c r="G17" i="2" s="1"/>
  <c r="J17" i="2" s="1"/>
  <c r="F18" i="2"/>
  <c r="G18" i="2" s="1"/>
  <c r="J18" i="2" s="1"/>
  <c r="F19" i="2"/>
  <c r="G19" i="2" s="1"/>
  <c r="F20" i="2"/>
  <c r="G20" i="2" s="1"/>
  <c r="J20" i="2" s="1"/>
  <c r="F21" i="2"/>
  <c r="G21" i="2" s="1"/>
  <c r="J21" i="2" s="1"/>
  <c r="F22" i="2"/>
  <c r="G22" i="2" s="1"/>
  <c r="J22" i="2" s="1"/>
  <c r="J10" i="14" l="1"/>
  <c r="J6" i="14"/>
  <c r="J22" i="14"/>
  <c r="J3" i="14"/>
  <c r="J15" i="14"/>
  <c r="J18" i="14"/>
  <c r="J13" i="14"/>
  <c r="J14" i="14"/>
  <c r="J7" i="14"/>
  <c r="J19" i="14"/>
  <c r="J9" i="14"/>
  <c r="J21" i="14"/>
  <c r="J4" i="14"/>
  <c r="J8" i="14"/>
  <c r="J12" i="14"/>
  <c r="J16" i="14"/>
  <c r="J20" i="14"/>
  <c r="K25" i="19"/>
  <c r="K7" i="19"/>
  <c r="K8" i="19"/>
  <c r="K26" i="19"/>
  <c r="J2" i="14"/>
  <c r="J19" i="2"/>
  <c r="K27" i="19" l="1"/>
  <c r="K28" i="19"/>
</calcChain>
</file>

<file path=xl/sharedStrings.xml><?xml version="1.0" encoding="utf-8"?>
<sst xmlns="http://schemas.openxmlformats.org/spreadsheetml/2006/main" count="573" uniqueCount="108">
  <si>
    <t>Etat civil</t>
  </si>
  <si>
    <t>Marié(e)</t>
  </si>
  <si>
    <t>Célibataire</t>
  </si>
  <si>
    <t>Divorcé</t>
  </si>
  <si>
    <t>Nom</t>
  </si>
  <si>
    <t>Bistrot</t>
  </si>
  <si>
    <t>Alonso</t>
  </si>
  <si>
    <t>Bijoba</t>
  </si>
  <si>
    <t>Jo</t>
  </si>
  <si>
    <t>Covert</t>
  </si>
  <si>
    <t>Harry</t>
  </si>
  <si>
    <t>Culaire</t>
  </si>
  <si>
    <t>Deuf</t>
  </si>
  <si>
    <t>John</t>
  </si>
  <si>
    <t>Foupasune</t>
  </si>
  <si>
    <t>Jean</t>
  </si>
  <si>
    <t>Lairbon</t>
  </si>
  <si>
    <t>Oussama</t>
  </si>
  <si>
    <t>Menvussa</t>
  </si>
  <si>
    <t>Gérard</t>
  </si>
  <si>
    <t>Djamila</t>
  </si>
  <si>
    <t>Noux</t>
  </si>
  <si>
    <t>Marion</t>
  </si>
  <si>
    <t>Ouzi</t>
  </si>
  <si>
    <t>Jacques</t>
  </si>
  <si>
    <t>Stiké</t>
  </si>
  <si>
    <t>Sophie</t>
  </si>
  <si>
    <t>Tare</t>
  </si>
  <si>
    <t>Guy</t>
  </si>
  <si>
    <t>Vaisselle</t>
  </si>
  <si>
    <t>Aude</t>
  </si>
  <si>
    <t>Mélanie</t>
  </si>
  <si>
    <t>Touille</t>
  </si>
  <si>
    <t>Sasha</t>
  </si>
  <si>
    <t>Proviste</t>
  </si>
  <si>
    <t>Alain</t>
  </si>
  <si>
    <t>Prénom</t>
  </si>
  <si>
    <t>Date de naissance</t>
  </si>
  <si>
    <t>Peulaporte</t>
  </si>
  <si>
    <t>Firmin</t>
  </si>
  <si>
    <t>Sexe</t>
  </si>
  <si>
    <t>m</t>
  </si>
  <si>
    <t>Laury</t>
  </si>
  <si>
    <t>f</t>
  </si>
  <si>
    <t>Unetitlaine</t>
  </si>
  <si>
    <t>Jérémy</t>
  </si>
  <si>
    <t>Services</t>
  </si>
  <si>
    <t>Secrétariat</t>
  </si>
  <si>
    <t>Direction</t>
  </si>
  <si>
    <t>Personnel</t>
  </si>
  <si>
    <t>Informatique</t>
  </si>
  <si>
    <t>Salaires</t>
  </si>
  <si>
    <t>Salaire minimum</t>
  </si>
  <si>
    <t>Age</t>
  </si>
  <si>
    <t>Tranches</t>
  </si>
  <si>
    <t>Ages</t>
  </si>
  <si>
    <t>&lt;25</t>
  </si>
  <si>
    <t>&gt;=25 et &lt;35</t>
  </si>
  <si>
    <t>&gt;=35 et &lt;45</t>
  </si>
  <si>
    <t>&gt;=45 et &lt;40</t>
  </si>
  <si>
    <t>&gt;=45 et &lt;55</t>
  </si>
  <si>
    <t>&gt;=55</t>
  </si>
  <si>
    <t>Zetofrais</t>
  </si>
  <si>
    <t>NB Services</t>
  </si>
  <si>
    <t>Cléssoulaporte</t>
  </si>
  <si>
    <t>Lalalalalalala</t>
  </si>
  <si>
    <t>Starsky</t>
  </si>
  <si>
    <t>Hutch</t>
  </si>
  <si>
    <t>Nbval</t>
  </si>
  <si>
    <t>Moyenne</t>
  </si>
  <si>
    <t>Salaire min</t>
  </si>
  <si>
    <t>Réalisez ce qui est demandé ci-dessous</t>
  </si>
  <si>
    <t>=&gt; Dans la colonne service, créez une liste qui permet de choisir le service (les différents services se trouvent sur la feuille 'Listes')</t>
  </si>
  <si>
    <t>Ce salaire minimum est fonction du service et provient du tableau des salaires de la feuille 'Listes'</t>
  </si>
  <si>
    <t>Sur la feuille 'Base de données', une liste permet de choisir un état civil de façon à encoder l'état civil de la personne</t>
  </si>
  <si>
    <t>Dans la colonne 'Salaire min', utilisez une fonction qui premet d'obtenir le salaire minimum de la personne.</t>
  </si>
  <si>
    <t>Créez un graphique croisé dynamique qui permet d'obtenir le pourcentage d'hommes et de femmes par service</t>
  </si>
  <si>
    <t>Créez un TCD qui permet d'obtenir le nombre d'employés par sexe et par gamme de salaire</t>
  </si>
  <si>
    <t>Base de données</t>
  </si>
  <si>
    <t>Retour</t>
  </si>
  <si>
    <t>FMPourcentage</t>
  </si>
  <si>
    <t>Création d'une liste :</t>
  </si>
  <si>
    <t>1- Nommer la plage qui contient les services</t>
  </si>
  <si>
    <t>NB : le salaire de l'employé est calculé selon ce salaire minimum et un augmentation de 5% par tranche d'âge</t>
  </si>
  <si>
    <t>FMSalaire</t>
  </si>
  <si>
    <t>Étiquettes de lignes</t>
  </si>
  <si>
    <t>Total général</t>
  </si>
  <si>
    <t>Nombre de Nom</t>
  </si>
  <si>
    <t>1500-1999</t>
  </si>
  <si>
    <t>et le salaire moyen par sexe</t>
  </si>
  <si>
    <t>A partir des données ci-contre,</t>
  </si>
  <si>
    <t>en utilisant les sous-totaux :</t>
  </si>
  <si>
    <t xml:space="preserve">donnez le nombre d'employés </t>
  </si>
  <si>
    <t>1- Trier le données sur le champ de regroupement (ici, le sexe)</t>
  </si>
  <si>
    <t>Nombre f</t>
  </si>
  <si>
    <t>Nombre m</t>
  </si>
  <si>
    <t>Moyenne f</t>
  </si>
  <si>
    <t>Moyenne m</t>
  </si>
  <si>
    <t>2-  Via 'Données .. Sous-total', créez les 2 sous-totaux voulus :</t>
  </si>
  <si>
    <t>Sous-totaux</t>
  </si>
  <si>
    <t>A partir des données ci-contre, en utilisant les sous-totaux : donnez le nombre d'employés et le salaire moyen par sexe</t>
  </si>
  <si>
    <t>3- A l'endroit de son utilisation (la colonne des services de la feuille 'Base de données') : Données .. Validation de données</t>
  </si>
  <si>
    <t>2- Créer un tableau de données à partir des services</t>
  </si>
  <si>
    <t>NB : La première ligne contient des en-têtes de colonne</t>
  </si>
  <si>
    <t>=&gt; Sélection des services (avec le titre) .. 'Accueil .. Mettre sous forme de tableau'</t>
  </si>
  <si>
    <t>RH</t>
  </si>
  <si>
    <t>Salaires (RechercheV)</t>
  </si>
  <si>
    <t>Salaires (RechercheX)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</si>
</sst>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\ #,##0.00"/>
  </numFmts>
  <fonts count="7" x14ac:knownFonts="1">
    <font>
      <sz val="10"/>
      <name val="Arial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b/>
      <sz val="10"/>
      <color theme="0"/>
      <name val="Arial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9" tint="0.79998168889431442"/>
        <bgColor theme="9" tint="0.79998168889431442"/>
      </patternFill>
    </fill>
  </fills>
  <borders count="9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5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theme="4" tint="0.3999755851924192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27">
    <xf numFmtId="0" fontId="0" fillId="0" borderId="0" xfId="0"/>
    <xf numFmtId="14" fontId="0" fillId="0" borderId="0" xfId="0" applyNumberFormat="1"/>
    <xf numFmtId="0" fontId="0" fillId="0" borderId="1" xfId="0" pivotButton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10" fontId="0" fillId="0" borderId="1" xfId="0" applyNumberFormat="1" applyBorder="1"/>
    <xf numFmtId="10" fontId="0" fillId="0" borderId="2" xfId="0" applyNumberFormat="1" applyBorder="1"/>
    <xf numFmtId="10" fontId="0" fillId="0" borderId="3" xfId="0" applyNumberFormat="1" applyBorder="1"/>
    <xf numFmtId="0" fontId="0" fillId="0" borderId="5" xfId="0" applyBorder="1"/>
    <xf numFmtId="10" fontId="0" fillId="0" borderId="5" xfId="0" applyNumberFormat="1" applyBorder="1"/>
    <xf numFmtId="10" fontId="0" fillId="0" borderId="6" xfId="0" applyNumberFormat="1" applyBorder="1"/>
    <xf numFmtId="10" fontId="0" fillId="0" borderId="7" xfId="0" applyNumberFormat="1" applyBorder="1"/>
    <xf numFmtId="0" fontId="1" fillId="0" borderId="0" xfId="0" applyFont="1"/>
    <xf numFmtId="0" fontId="2" fillId="0" borderId="0" xfId="0" applyFont="1"/>
    <xf numFmtId="14" fontId="1" fillId="0" borderId="0" xfId="0" applyNumberFormat="1" applyFont="1"/>
    <xf numFmtId="0" fontId="3" fillId="0" borderId="0" xfId="0" applyFont="1"/>
    <xf numFmtId="0" fontId="3" fillId="0" borderId="0" xfId="0" quotePrefix="1" applyFont="1"/>
    <xf numFmtId="0" fontId="4" fillId="0" borderId="0" xfId="1" applyAlignment="1" applyProtection="1"/>
    <xf numFmtId="0" fontId="0" fillId="0" borderId="0" xfId="0" pivotButton="1"/>
    <xf numFmtId="0" fontId="0" fillId="0" borderId="0" xfId="0" applyAlignment="1">
      <alignment horizontal="left"/>
    </xf>
    <xf numFmtId="164" fontId="0" fillId="0" borderId="0" xfId="0" applyNumberFormat="1"/>
    <xf numFmtId="0" fontId="0" fillId="0" borderId="0" xfId="0" quotePrefix="1"/>
    <xf numFmtId="0" fontId="6" fillId="3" borderId="8" xfId="0" applyFont="1" applyFill="1" applyBorder="1"/>
    <xf numFmtId="0" fontId="5" fillId="2" borderId="0" xfId="0" applyFont="1" applyFill="1"/>
    <xf numFmtId="0" fontId="6" fillId="4" borderId="8" xfId="0" applyFont="1" applyFill="1" applyBorder="1"/>
  </cellXfs>
  <cellStyles count="2">
    <cellStyle name="Lien hypertexte" xfId="1" builtinId="8"/>
    <cellStyle name="Normal" xfId="0" builtinId="0"/>
  </cellStyles>
  <dxfs count="2">
    <dxf>
      <border outline="0"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none"/>
      </font>
      <fill>
        <patternFill patternType="solid">
          <fgColor theme="4"/>
          <bgColor theme="4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pivotCacheDefinition" Target="pivotCache/pivotCacheDefinition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pivotCacheDefinition" Target="pivotCache/pivotCacheDefinition1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[TCD-Ex04.xlsx]FMPourcentage_Solution!Tableau croisé dynamique4</c:name>
    <c:fmtId val="0"/>
  </c:pivotSource>
  <c:chart>
    <c:autoTitleDeleted val="0"/>
    <c:pivotFmts>
      <c:pivotFmt>
        <c:idx val="0"/>
        <c:spPr>
          <a:solidFill>
            <a:srgbClr val="9999FF"/>
          </a:solidFill>
          <a:ln w="12700">
            <a:solidFill>
              <a:srgbClr val="000000"/>
            </a:solidFill>
            <a:prstDash val="solid"/>
          </a:ln>
        </c:spPr>
        <c:marker>
          <c:symbol val="none"/>
        </c:marker>
        <c:dLbl>
          <c:idx val="0"/>
          <c:spPr>
            <a:noFill/>
            <a:ln w="25400">
              <a:noFill/>
            </a:ln>
          </c:spPr>
          <c:txPr>
            <a:bodyPr rot="-4500000" vert="horz"/>
            <a:lstStyle/>
            <a:p>
              <a:pPr algn="ctr">
                <a:defRPr sz="1100" b="0" i="0" u="none" strike="noStrike" baseline="0">
                  <a:solidFill>
                    <a:srgbClr val="000000"/>
                  </a:solidFill>
                  <a:latin typeface="Arial"/>
                  <a:ea typeface="Arial"/>
                  <a:cs typeface="Arial"/>
                </a:defRPr>
              </a:pPr>
              <a:endParaRPr lang="fr-FR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rgbClr val="993366"/>
          </a:solidFill>
          <a:ln w="12700">
            <a:solidFill>
              <a:srgbClr val="000000"/>
            </a:solidFill>
            <a:prstDash val="solid"/>
          </a:ln>
        </c:spPr>
        <c:marker>
          <c:symbol val="none"/>
        </c:marker>
        <c:dLbl>
          <c:idx val="0"/>
          <c:spPr>
            <a:noFill/>
            <a:ln w="25400">
              <a:noFill/>
            </a:ln>
          </c:spPr>
          <c:txPr>
            <a:bodyPr rot="-4500000" vert="horz"/>
            <a:lstStyle/>
            <a:p>
              <a:pPr algn="ctr">
                <a:defRPr sz="1100" b="0" i="0" u="none" strike="noStrike" baseline="0">
                  <a:solidFill>
                    <a:srgbClr val="000000"/>
                  </a:solidFill>
                  <a:latin typeface="Arial"/>
                  <a:ea typeface="Arial"/>
                  <a:cs typeface="Arial"/>
                </a:defRPr>
              </a:pPr>
              <a:endParaRPr lang="fr-FR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FMPourcentage_Solution!$B$4:$B$5</c:f>
              <c:strCache>
                <c:ptCount val="1"/>
                <c:pt idx="0">
                  <c:v>f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-450000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FMPourcentage_Solution!$A$6:$A$10</c:f>
              <c:strCache>
                <c:ptCount val="4"/>
                <c:pt idx="0">
                  <c:v>Direction</c:v>
                </c:pt>
                <c:pt idx="1">
                  <c:v>Informatique</c:v>
                </c:pt>
                <c:pt idx="2">
                  <c:v>Personnel</c:v>
                </c:pt>
                <c:pt idx="3">
                  <c:v>Secrétariat</c:v>
                </c:pt>
              </c:strCache>
            </c:strRef>
          </c:cat>
          <c:val>
            <c:numRef>
              <c:f>FMPourcentage_Solution!$B$6:$B$10</c:f>
              <c:numCache>
                <c:formatCode>0.00%</c:formatCode>
                <c:ptCount val="4"/>
                <c:pt idx="0">
                  <c:v>0.33333333333333331</c:v>
                </c:pt>
                <c:pt idx="1">
                  <c:v>0</c:v>
                </c:pt>
                <c:pt idx="2">
                  <c:v>0.1111111111111111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65-47C5-B85A-995D14841BC9}"/>
            </c:ext>
          </c:extLst>
        </c:ser>
        <c:ser>
          <c:idx val="1"/>
          <c:order val="1"/>
          <c:tx>
            <c:strRef>
              <c:f>FMPourcentage_Solution!$C$4:$C$5</c:f>
              <c:strCache>
                <c:ptCount val="1"/>
                <c:pt idx="0">
                  <c:v>m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-450000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FMPourcentage_Solution!$A$6:$A$10</c:f>
              <c:strCache>
                <c:ptCount val="4"/>
                <c:pt idx="0">
                  <c:v>Direction</c:v>
                </c:pt>
                <c:pt idx="1">
                  <c:v>Informatique</c:v>
                </c:pt>
                <c:pt idx="2">
                  <c:v>Personnel</c:v>
                </c:pt>
                <c:pt idx="3">
                  <c:v>Secrétariat</c:v>
                </c:pt>
              </c:strCache>
            </c:strRef>
          </c:cat>
          <c:val>
            <c:numRef>
              <c:f>FMPourcentage_Solution!$C$6:$C$10</c:f>
              <c:numCache>
                <c:formatCode>0.00%</c:formatCode>
                <c:ptCount val="4"/>
                <c:pt idx="0">
                  <c:v>0.66666666666666663</c:v>
                </c:pt>
                <c:pt idx="1">
                  <c:v>1</c:v>
                </c:pt>
                <c:pt idx="2">
                  <c:v>0.88888888888888884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265-47C5-B85A-995D14841BC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66140416"/>
        <c:axId val="66187264"/>
      </c:barChart>
      <c:catAx>
        <c:axId val="661404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6618726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661872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6614041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78" l="0.78740157499999996" r="0.78740157499999996" t="0.98425196899999978" header="0.49212598450000011" footer="0.49212598450000011"/>
    <c:pageSetup paperSize="9" orientation="landscape" horizontalDpi="-3" verticalDpi="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670560</xdr:colOff>
      <xdr:row>25</xdr:row>
      <xdr:rowOff>133350</xdr:rowOff>
    </xdr:from>
    <xdr:to>
      <xdr:col>12</xdr:col>
      <xdr:colOff>502920</xdr:colOff>
      <xdr:row>38</xdr:row>
      <xdr:rowOff>152400</xdr:rowOff>
    </xdr:to>
    <xdr:pic>
      <xdr:nvPicPr>
        <xdr:cNvPr id="10241" name="Picture 1">
          <a:extLst>
            <a:ext uri="{FF2B5EF4-FFF2-40B4-BE49-F238E27FC236}">
              <a16:creationId xmlns:a16="http://schemas.microsoft.com/office/drawing/2014/main" id="{00000000-0008-0000-0400-0000012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t="38904"/>
        <a:stretch>
          <a:fillRect/>
        </a:stretch>
      </xdr:blipFill>
      <xdr:spPr bwMode="auto">
        <a:xfrm>
          <a:off x="3131820" y="4324350"/>
          <a:ext cx="4480560" cy="219837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4</xdr:col>
      <xdr:colOff>28575</xdr:colOff>
      <xdr:row>57</xdr:row>
      <xdr:rowOff>9525</xdr:rowOff>
    </xdr:from>
    <xdr:to>
      <xdr:col>10</xdr:col>
      <xdr:colOff>893445</xdr:colOff>
      <xdr:row>76</xdr:row>
      <xdr:rowOff>9525</xdr:rowOff>
    </xdr:to>
    <xdr:pic>
      <xdr:nvPicPr>
        <xdr:cNvPr id="10243" name="Picture 3">
          <a:extLst>
            <a:ext uri="{FF2B5EF4-FFF2-40B4-BE49-F238E27FC236}">
              <a16:creationId xmlns:a16="http://schemas.microsoft.com/office/drawing/2014/main" id="{00000000-0008-0000-0400-0000032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724150" y="6810375"/>
          <a:ext cx="3886200" cy="30765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12</xdr:col>
      <xdr:colOff>152400</xdr:colOff>
      <xdr:row>44</xdr:row>
      <xdr:rowOff>38100</xdr:rowOff>
    </xdr:from>
    <xdr:to>
      <xdr:col>13</xdr:col>
      <xdr:colOff>221055</xdr:colOff>
      <xdr:row>50</xdr:row>
      <xdr:rowOff>129635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ADB19536-62AB-FBF6-B498-11FB24763E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920740" y="7414260"/>
          <a:ext cx="861135" cy="109737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44</xdr:row>
      <xdr:rowOff>0</xdr:rowOff>
    </xdr:from>
    <xdr:to>
      <xdr:col>9</xdr:col>
      <xdr:colOff>441617</xdr:colOff>
      <xdr:row>53</xdr:row>
      <xdr:rowOff>24573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BB5DD84A-6373-06BE-99DC-12C8B51FDF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914400" y="7376160"/>
          <a:ext cx="2742857" cy="153333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85725</xdr:colOff>
      <xdr:row>34</xdr:row>
      <xdr:rowOff>9525</xdr:rowOff>
    </xdr:from>
    <xdr:to>
      <xdr:col>10</xdr:col>
      <xdr:colOff>220980</xdr:colOff>
      <xdr:row>53</xdr:row>
      <xdr:rowOff>123825</xdr:rowOff>
    </xdr:to>
    <xdr:pic>
      <xdr:nvPicPr>
        <xdr:cNvPr id="11265" name="Picture 1">
          <a:extLst>
            <a:ext uri="{FF2B5EF4-FFF2-40B4-BE49-F238E27FC236}">
              <a16:creationId xmlns:a16="http://schemas.microsoft.com/office/drawing/2014/main" id="{00000000-0008-0000-0600-0000012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86050" y="5029200"/>
          <a:ext cx="2714625" cy="31908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11</xdr:col>
      <xdr:colOff>281940</xdr:colOff>
      <xdr:row>33</xdr:row>
      <xdr:rowOff>161925</xdr:rowOff>
    </xdr:from>
    <xdr:to>
      <xdr:col>14</xdr:col>
      <xdr:colOff>691515</xdr:colOff>
      <xdr:row>53</xdr:row>
      <xdr:rowOff>108585</xdr:rowOff>
    </xdr:to>
    <xdr:pic>
      <xdr:nvPicPr>
        <xdr:cNvPr id="11266" name="Picture 2">
          <a:extLst>
            <a:ext uri="{FF2B5EF4-FFF2-40B4-BE49-F238E27FC236}">
              <a16:creationId xmlns:a16="http://schemas.microsoft.com/office/drawing/2014/main" id="{00000000-0008-0000-0600-0000022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951220" y="3011805"/>
          <a:ext cx="2787015" cy="329946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95250</xdr:colOff>
      <xdr:row>3</xdr:row>
      <xdr:rowOff>0</xdr:rowOff>
    </xdr:from>
    <xdr:to>
      <xdr:col>10</xdr:col>
      <xdr:colOff>200025</xdr:colOff>
      <xdr:row>21</xdr:row>
      <xdr:rowOff>66675</xdr:rowOff>
    </xdr:to>
    <xdr:graphicFrame macro="">
      <xdr:nvGraphicFramePr>
        <xdr:cNvPr id="3408" name="Chart 72">
          <a:extLst>
            <a:ext uri="{FF2B5EF4-FFF2-40B4-BE49-F238E27FC236}">
              <a16:creationId xmlns:a16="http://schemas.microsoft.com/office/drawing/2014/main" id="{00000000-0008-0000-0800-0000500D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Joel" refreshedDate="40812.598748032404" createdVersion="3" refreshedVersion="3" minRefreshableVersion="3" recordCount="21" xr:uid="{00000000-000A-0000-FFFF-FFFF00000000}">
  <cacheSource type="worksheet">
    <worksheetSource ref="A1:J22" sheet="Base de données_Solution"/>
  </cacheSource>
  <cacheFields count="10">
    <cacheField name="Nom" numFmtId="0">
      <sharedItems count="20">
        <s v="Bistrot"/>
        <s v="Bijoba"/>
        <s v="Covert"/>
        <s v="Culaire"/>
        <s v="Deuf"/>
        <s v="Foupasune"/>
        <s v="Lairbon"/>
        <s v="Menvussa"/>
        <s v="Lalalalalalala"/>
        <s v="Cléssoulaporte"/>
        <s v="Noux"/>
        <s v="Ouzi"/>
        <s v="Stiké"/>
        <s v="Tare"/>
        <s v="Vaisselle"/>
        <s v="Zetofrais"/>
        <s v="Touille"/>
        <s v="Proviste"/>
        <s v="Peulaporte"/>
        <s v="Unetitlaine"/>
      </sharedItems>
    </cacheField>
    <cacheField name="Prénom" numFmtId="0">
      <sharedItems/>
    </cacheField>
    <cacheField name="Sexe" numFmtId="0">
      <sharedItems count="2">
        <s v="m"/>
        <s v="f"/>
      </sharedItems>
    </cacheField>
    <cacheField name="Etat civil" numFmtId="0">
      <sharedItems/>
    </cacheField>
    <cacheField name="Date de naissance" numFmtId="14">
      <sharedItems containsSemiMixedTypes="0" containsNonDate="0" containsDate="1" containsString="0" minDate="1942-02-10T00:00:00" maxDate="1983-06-10T00:00:00"/>
    </cacheField>
    <cacheField name="Age" numFmtId="0">
      <sharedItems containsSemiMixedTypes="0" containsString="0" containsNumber="1" containsInteger="1" minValue="28" maxValue="69"/>
    </cacheField>
    <cacheField name="Tranches" numFmtId="0">
      <sharedItems containsSemiMixedTypes="0" containsString="0" containsNumber="1" containsInteger="1" minValue="1" maxValue="4"/>
    </cacheField>
    <cacheField name="Services" numFmtId="0">
      <sharedItems/>
    </cacheField>
    <cacheField name="Salaire min" numFmtId="0">
      <sharedItems containsSemiMixedTypes="0" containsString="0" containsNumber="1" containsInteger="1" minValue="1600" maxValue="2500"/>
    </cacheField>
    <cacheField name="Salaires" numFmtId="0">
      <sharedItems containsSemiMixedTypes="0" containsString="0" containsNumber="1" containsInteger="1" minValue="1680" maxValue="3000" count="11">
        <n v="2185"/>
        <n v="2625"/>
        <n v="1920"/>
        <n v="1840"/>
        <n v="1760"/>
        <n v="1680"/>
        <n v="2090"/>
        <n v="3000"/>
        <n v="1785"/>
        <n v="1955"/>
        <n v="1995"/>
      </sharedItems>
      <fieldGroup base="9">
        <rangePr autoStart="0" startNum="1500" endNum="3000" groupInterval="500"/>
        <groupItems count="5">
          <s v="&lt;1500"/>
          <s v="1500-1999"/>
          <s v="2000-2499"/>
          <s v="2500-3000"/>
          <s v="&gt;3000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Joel" refreshedDate="40812.617974884262" createdVersion="3" refreshedVersion="3" recordCount="21" xr:uid="{00000000-000A-0000-FFFF-FFFF01000000}">
  <cacheSource type="worksheet">
    <worksheetSource ref="A1:H22" sheet="Base de données"/>
  </cacheSource>
  <cacheFields count="8">
    <cacheField name="Nom" numFmtId="0">
      <sharedItems/>
    </cacheField>
    <cacheField name="Prénom" numFmtId="0">
      <sharedItems/>
    </cacheField>
    <cacheField name="Sexe" numFmtId="0">
      <sharedItems count="2">
        <s v="m"/>
        <s v="f"/>
      </sharedItems>
    </cacheField>
    <cacheField name="Etat civil" numFmtId="0">
      <sharedItems/>
    </cacheField>
    <cacheField name="Date de naissance" numFmtId="14">
      <sharedItems containsSemiMixedTypes="0" containsNonDate="0" containsDate="1" containsString="0" minDate="1942-02-10T00:00:00" maxDate="1983-06-10T00:00:00"/>
    </cacheField>
    <cacheField name="Age" numFmtId="0">
      <sharedItems containsSemiMixedTypes="0" containsString="0" containsNumber="1" containsInteger="1" minValue="28" maxValue="69"/>
    </cacheField>
    <cacheField name="Tranches" numFmtId="0">
      <sharedItems containsSemiMixedTypes="0" containsString="0" containsNumber="1" containsInteger="1" minValue="1" maxValue="4"/>
    </cacheField>
    <cacheField name="Services" numFmtId="0">
      <sharedItems count="4">
        <s v="Informatique"/>
        <s v="Direction"/>
        <s v="Personnel"/>
        <s v="Secrétariat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1">
  <r>
    <x v="0"/>
    <s v="Alonso"/>
    <x v="0"/>
    <s v="Marié(e)"/>
    <d v="1966-01-17T00:00:00"/>
    <n v="45"/>
    <n v="3"/>
    <s v="Informatique"/>
    <n v="1900"/>
    <x v="0"/>
  </r>
  <r>
    <x v="1"/>
    <s v="Jo"/>
    <x v="0"/>
    <s v="Marié(e)"/>
    <d v="1980-03-15T00:00:00"/>
    <n v="31"/>
    <n v="1"/>
    <s v="Direction"/>
    <n v="2500"/>
    <x v="1"/>
  </r>
  <r>
    <x v="2"/>
    <s v="Harry"/>
    <x v="0"/>
    <s v="Divorcé"/>
    <d v="1942-02-10T00:00:00"/>
    <n v="69"/>
    <n v="4"/>
    <s v="Personnel"/>
    <n v="1600"/>
    <x v="2"/>
  </r>
  <r>
    <x v="3"/>
    <s v="Laury"/>
    <x v="0"/>
    <s v="Marié(e)"/>
    <d v="1965-05-05T00:00:00"/>
    <n v="46"/>
    <n v="3"/>
    <s v="Personnel"/>
    <n v="1600"/>
    <x v="3"/>
  </r>
  <r>
    <x v="4"/>
    <s v="John"/>
    <x v="0"/>
    <s v="Célibataire"/>
    <d v="1963-09-08T00:00:00"/>
    <n v="48"/>
    <n v="3"/>
    <s v="Informatique"/>
    <n v="1900"/>
    <x v="0"/>
  </r>
  <r>
    <x v="5"/>
    <s v="Jean"/>
    <x v="0"/>
    <s v="Célibataire"/>
    <d v="1975-08-07T00:00:00"/>
    <n v="36"/>
    <n v="2"/>
    <s v="Personnel"/>
    <n v="1600"/>
    <x v="4"/>
  </r>
  <r>
    <x v="6"/>
    <s v="Oussama"/>
    <x v="0"/>
    <s v="Marié(e)"/>
    <d v="1983-02-08T00:00:00"/>
    <n v="28"/>
    <n v="1"/>
    <s v="Personnel"/>
    <n v="1600"/>
    <x v="5"/>
  </r>
  <r>
    <x v="7"/>
    <s v="Gérard"/>
    <x v="0"/>
    <s v="Célibataire"/>
    <d v="1970-12-04T00:00:00"/>
    <n v="40"/>
    <n v="2"/>
    <s v="Informatique"/>
    <n v="1900"/>
    <x v="6"/>
  </r>
  <r>
    <x v="8"/>
    <s v="Starsky"/>
    <x v="0"/>
    <s v="Célibataire"/>
    <d v="1955-07-08T00:00:00"/>
    <n v="56"/>
    <n v="4"/>
    <s v="Personnel"/>
    <n v="1600"/>
    <x v="2"/>
  </r>
  <r>
    <x v="8"/>
    <s v="Hutch"/>
    <x v="0"/>
    <s v="Divorcé"/>
    <d v="1952-10-07T00:00:00"/>
    <n v="58"/>
    <n v="4"/>
    <s v="Direction"/>
    <n v="2500"/>
    <x v="7"/>
  </r>
  <r>
    <x v="9"/>
    <s v="Djamila"/>
    <x v="1"/>
    <s v="Marié(e)"/>
    <d v="1959-09-07T00:00:00"/>
    <n v="52"/>
    <n v="3"/>
    <s v="Personnel"/>
    <n v="1600"/>
    <x v="3"/>
  </r>
  <r>
    <x v="10"/>
    <s v="Marion"/>
    <x v="1"/>
    <s v="Divorcé"/>
    <d v="1978-12-30T00:00:00"/>
    <n v="32"/>
    <n v="1"/>
    <s v="Secrétariat"/>
    <n v="1700"/>
    <x v="8"/>
  </r>
  <r>
    <x v="11"/>
    <s v="Jacques"/>
    <x v="0"/>
    <s v="Célibataire"/>
    <d v="1969-02-28T00:00:00"/>
    <n v="42"/>
    <n v="2"/>
    <s v="Personnel"/>
    <n v="1600"/>
    <x v="4"/>
  </r>
  <r>
    <x v="12"/>
    <s v="Sophie"/>
    <x v="1"/>
    <s v="Divorcé"/>
    <d v="1959-04-04T00:00:00"/>
    <n v="52"/>
    <n v="3"/>
    <s v="Secrétariat"/>
    <n v="1700"/>
    <x v="9"/>
  </r>
  <r>
    <x v="13"/>
    <s v="Guy"/>
    <x v="0"/>
    <s v="Divorcé"/>
    <d v="1960-08-07T00:00:00"/>
    <n v="51"/>
    <n v="3"/>
    <s v="Informatique"/>
    <n v="1900"/>
    <x v="0"/>
  </r>
  <r>
    <x v="14"/>
    <s v="Aude"/>
    <x v="1"/>
    <s v="Marié(e)"/>
    <d v="1966-06-06T00:00:00"/>
    <n v="45"/>
    <n v="3"/>
    <s v="Secrétariat"/>
    <n v="1700"/>
    <x v="9"/>
  </r>
  <r>
    <x v="15"/>
    <s v="Mélanie"/>
    <x v="1"/>
    <s v="Célibataire"/>
    <d v="1978-11-25T00:00:00"/>
    <n v="32"/>
    <n v="1"/>
    <s v="Direction"/>
    <n v="2500"/>
    <x v="1"/>
  </r>
  <r>
    <x v="16"/>
    <s v="Sasha"/>
    <x v="0"/>
    <s v="Célibataire"/>
    <d v="1982-10-30T00:00:00"/>
    <n v="28"/>
    <n v="1"/>
    <s v="Personnel"/>
    <n v="1600"/>
    <x v="5"/>
  </r>
  <r>
    <x v="17"/>
    <s v="Alain"/>
    <x v="0"/>
    <s v="Marié(e)"/>
    <d v="1959-09-09T00:00:00"/>
    <n v="52"/>
    <n v="3"/>
    <s v="Personnel"/>
    <n v="1600"/>
    <x v="3"/>
  </r>
  <r>
    <x v="18"/>
    <s v="Firmin"/>
    <x v="0"/>
    <s v="Divorcé"/>
    <d v="1965-07-01T00:00:00"/>
    <n v="46"/>
    <n v="3"/>
    <s v="Informatique"/>
    <n v="1900"/>
    <x v="0"/>
  </r>
  <r>
    <x v="19"/>
    <s v="Jérémy"/>
    <x v="0"/>
    <s v="Marié(e)"/>
    <d v="1983-06-09T00:00:00"/>
    <n v="28"/>
    <n v="1"/>
    <s v="Informatique"/>
    <n v="1900"/>
    <x v="10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21">
  <r>
    <s v="Bistrot"/>
    <s v="Alonso"/>
    <x v="0"/>
    <s v="Marié(e)"/>
    <d v="1966-01-17T00:00:00"/>
    <n v="45"/>
    <n v="3"/>
    <x v="0"/>
  </r>
  <r>
    <s v="Bijoba"/>
    <s v="Jo"/>
    <x v="0"/>
    <s v="Marié(e)"/>
    <d v="1980-03-15T00:00:00"/>
    <n v="31"/>
    <n v="1"/>
    <x v="1"/>
  </r>
  <r>
    <s v="Covert"/>
    <s v="Harry"/>
    <x v="0"/>
    <s v="Divorcé"/>
    <d v="1942-02-10T00:00:00"/>
    <n v="69"/>
    <n v="4"/>
    <x v="2"/>
  </r>
  <r>
    <s v="Culaire"/>
    <s v="Laury"/>
    <x v="0"/>
    <s v="Marié(e)"/>
    <d v="1965-05-05T00:00:00"/>
    <n v="46"/>
    <n v="3"/>
    <x v="2"/>
  </r>
  <r>
    <s v="Deuf"/>
    <s v="John"/>
    <x v="0"/>
    <s v="Célibataire"/>
    <d v="1963-09-08T00:00:00"/>
    <n v="48"/>
    <n v="3"/>
    <x v="0"/>
  </r>
  <r>
    <s v="Foupasune"/>
    <s v="Jean"/>
    <x v="0"/>
    <s v="Célibataire"/>
    <d v="1975-08-07T00:00:00"/>
    <n v="36"/>
    <n v="2"/>
    <x v="2"/>
  </r>
  <r>
    <s v="Lairbon"/>
    <s v="Oussama"/>
    <x v="0"/>
    <s v="Marié(e)"/>
    <d v="1983-02-08T00:00:00"/>
    <n v="28"/>
    <n v="1"/>
    <x v="2"/>
  </r>
  <r>
    <s v="Menvussa"/>
    <s v="Gérard"/>
    <x v="0"/>
    <s v="Célibataire"/>
    <d v="1970-12-04T00:00:00"/>
    <n v="40"/>
    <n v="2"/>
    <x v="0"/>
  </r>
  <r>
    <s v="Lalalalalalala"/>
    <s v="Starsky"/>
    <x v="0"/>
    <s v="Célibataire"/>
    <d v="1955-07-08T00:00:00"/>
    <n v="56"/>
    <n v="4"/>
    <x v="2"/>
  </r>
  <r>
    <s v="Lalalalalalala"/>
    <s v="Hutch"/>
    <x v="0"/>
    <s v="Divorcé"/>
    <d v="1952-10-07T00:00:00"/>
    <n v="58"/>
    <n v="4"/>
    <x v="1"/>
  </r>
  <r>
    <s v="Cléssoulaporte"/>
    <s v="Djamila"/>
    <x v="1"/>
    <s v="Marié(e)"/>
    <d v="1959-09-07T00:00:00"/>
    <n v="52"/>
    <n v="3"/>
    <x v="2"/>
  </r>
  <r>
    <s v="Noux"/>
    <s v="Marion"/>
    <x v="1"/>
    <s v="Divorcé"/>
    <d v="1978-12-30T00:00:00"/>
    <n v="32"/>
    <n v="1"/>
    <x v="3"/>
  </r>
  <r>
    <s v="Ouzi"/>
    <s v="Jacques"/>
    <x v="0"/>
    <s v="Célibataire"/>
    <d v="1969-02-28T00:00:00"/>
    <n v="42"/>
    <n v="2"/>
    <x v="2"/>
  </r>
  <r>
    <s v="Stiké"/>
    <s v="Sophie"/>
    <x v="1"/>
    <s v="Divorcé"/>
    <d v="1959-04-04T00:00:00"/>
    <n v="52"/>
    <n v="3"/>
    <x v="3"/>
  </r>
  <r>
    <s v="Tare"/>
    <s v="Guy"/>
    <x v="0"/>
    <s v="Divorcé"/>
    <d v="1960-08-07T00:00:00"/>
    <n v="51"/>
    <n v="3"/>
    <x v="0"/>
  </r>
  <r>
    <s v="Vaisselle"/>
    <s v="Aude"/>
    <x v="1"/>
    <s v="Marié(e)"/>
    <d v="1966-06-06T00:00:00"/>
    <n v="45"/>
    <n v="3"/>
    <x v="3"/>
  </r>
  <r>
    <s v="Zetofrais"/>
    <s v="Mélanie"/>
    <x v="1"/>
    <s v="Célibataire"/>
    <d v="1978-11-25T00:00:00"/>
    <n v="32"/>
    <n v="1"/>
    <x v="1"/>
  </r>
  <r>
    <s v="Touille"/>
    <s v="Sasha"/>
    <x v="0"/>
    <s v="Célibataire"/>
    <d v="1982-10-30T00:00:00"/>
    <n v="28"/>
    <n v="1"/>
    <x v="2"/>
  </r>
  <r>
    <s v="Proviste"/>
    <s v="Alain"/>
    <x v="0"/>
    <s v="Marié(e)"/>
    <d v="1959-09-09T00:00:00"/>
    <n v="52"/>
    <n v="3"/>
    <x v="2"/>
  </r>
  <r>
    <s v="Peulaporte"/>
    <s v="Firmin"/>
    <x v="0"/>
    <s v="Divorcé"/>
    <d v="1965-07-01T00:00:00"/>
    <n v="46"/>
    <n v="3"/>
    <x v="0"/>
  </r>
  <r>
    <s v="Unetitlaine"/>
    <s v="Jérémy"/>
    <x v="0"/>
    <s v="Marié(e)"/>
    <d v="1983-06-09T00:00:00"/>
    <n v="28"/>
    <n v="1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800-000000000000}" name="Tableau croisé dynamique4" cacheId="1" dataOnRows="1" applyNumberFormats="0" applyBorderFormats="0" applyFontFormats="0" applyPatternFormats="0" applyAlignmentFormats="0" applyWidthHeightFormats="1" dataCaption="Données" updatedVersion="3" minRefreshableVersion="3" asteriskTotals="1" showMultipleLabel="0" showMemberPropertyTips="0" useAutoFormatting="1" colGrandTotals="0" itemPrintTitles="1" createdVersion="3" indent="0" compact="0" compactData="0" gridDropZones="1" chartFormat="4">
  <location ref="A4:C10" firstHeaderRow="1" firstDataRow="2" firstDataCol="1"/>
  <pivotFields count="8">
    <pivotField compact="0" outline="0" subtotalTop="0" showAll="0" includeNewItemsInFilter="1"/>
    <pivotField compact="0" outline="0" subtotalTop="0" showAll="0" includeNewItemsInFilter="1"/>
    <pivotField axis="axisCol" compact="0" outline="0" subtotalTop="0" showAll="0" includeNewItemsInFilter="1">
      <items count="3">
        <item x="1"/>
        <item x="0"/>
        <item t="default"/>
      </items>
    </pivotField>
    <pivotField compact="0" outline="0" subtotalTop="0" showAll="0" includeNewItemsInFilter="1"/>
    <pivotField compact="0" numFmtId="14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axis="axisRow" dataField="1" compact="0" outline="0" subtotalTop="0" showAll="0" includeNewItemsInFilter="1">
      <items count="5">
        <item x="1"/>
        <item x="0"/>
        <item x="2"/>
        <item x="3"/>
        <item t="default"/>
      </items>
    </pivotField>
  </pivotFields>
  <rowFields count="1">
    <field x="7"/>
  </rowFields>
  <rowItems count="5">
    <i>
      <x/>
    </i>
    <i>
      <x v="1"/>
    </i>
    <i>
      <x v="2"/>
    </i>
    <i>
      <x v="3"/>
    </i>
    <i t="grand">
      <x/>
    </i>
  </rowItems>
  <colFields count="1">
    <field x="2"/>
  </colFields>
  <colItems count="2">
    <i>
      <x/>
    </i>
    <i>
      <x v="1"/>
    </i>
  </colItems>
  <dataFields count="1">
    <dataField name="NB Services" fld="7" subtotal="count" showDataAs="percentOfRow" baseField="0" baseItem="0" numFmtId="10"/>
  </dataFields>
  <chartFormats count="2">
    <chartFormat chart="0" format="0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0"/>
          </reference>
        </references>
      </pivotArea>
    </chartFormat>
    <chartFormat chart="0" format="1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1"/>
          </reference>
        </references>
      </pivotArea>
    </chartFormat>
  </chartFormat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A00-000000000000}" name="Tableau croisé dynamique14" cacheId="0" applyNumberFormats="0" applyBorderFormats="0" applyFontFormats="0" applyPatternFormats="0" applyAlignmentFormats="0" applyWidthHeightFormats="1" dataCaption="Valeurs" updatedVersion="3" minRefreshableVersion="3" showCalcMbrs="0" useAutoFormatting="1" itemPrintTitles="1" createdVersion="3" indent="0" outline="1" outlineData="1" multipleFieldFilters="0">
  <location ref="A7:B10" firstHeaderRow="1" firstDataRow="1" firstDataCol="1" rowPageCount="1" colPageCount="1"/>
  <pivotFields count="10">
    <pivotField dataField="1" showAll="0">
      <items count="21">
        <item x="1"/>
        <item x="0"/>
        <item x="9"/>
        <item x="2"/>
        <item x="3"/>
        <item x="4"/>
        <item x="5"/>
        <item x="6"/>
        <item x="8"/>
        <item x="7"/>
        <item x="10"/>
        <item x="11"/>
        <item x="18"/>
        <item x="17"/>
        <item x="12"/>
        <item x="13"/>
        <item x="16"/>
        <item x="19"/>
        <item x="14"/>
        <item x="15"/>
        <item t="default"/>
      </items>
    </pivotField>
    <pivotField showAll="0"/>
    <pivotField axis="axisRow" showAll="0">
      <items count="3">
        <item x="1"/>
        <item x="0"/>
        <item t="default"/>
      </items>
    </pivotField>
    <pivotField showAll="0"/>
    <pivotField numFmtId="14" showAll="0"/>
    <pivotField showAll="0"/>
    <pivotField showAll="0"/>
    <pivotField showAll="0"/>
    <pivotField showAll="0"/>
    <pivotField axis="axisPage" numFmtId="164" showAll="0">
      <items count="6">
        <item x="0"/>
        <item x="1"/>
        <item x="2"/>
        <item x="3"/>
        <item x="4"/>
        <item t="default"/>
      </items>
    </pivotField>
  </pivotFields>
  <rowFields count="1">
    <field x="2"/>
  </rowFields>
  <rowItems count="3">
    <i>
      <x/>
    </i>
    <i>
      <x v="1"/>
    </i>
    <i t="grand">
      <x/>
    </i>
  </rowItems>
  <colItems count="1">
    <i/>
  </colItems>
  <pageFields count="1">
    <pageField fld="9" item="1" hier="-1"/>
  </pageFields>
  <dataFields count="1">
    <dataField name="Nombre de Nom" fld="0" subtotal="count" baseField="0" baseItem="0"/>
  </dataFields>
  <pivotTableStyleInfo name="PivotStyleLight16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345996A-3246-4114-A96B-26829DB175A5}" name="Tableau4" displayName="Tableau4" ref="C1:C6" totalsRowShown="0" headerRowDxfId="1" tableBorderDxfId="0">
  <autoFilter ref="C1:C6" xr:uid="{0345996A-3246-4114-A96B-26829DB175A5}"/>
  <tableColumns count="1">
    <tableColumn id="1" xr3:uid="{5ACD1A2A-5E6C-4D36-B4CC-B97FE06C2AA1}" name="Services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5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3"/>
  <dimension ref="A1:J22"/>
  <sheetViews>
    <sheetView tabSelected="1" workbookViewId="0"/>
  </sheetViews>
  <sheetFormatPr baseColWidth="10" defaultRowHeight="13.2" x14ac:dyDescent="0.25"/>
  <cols>
    <col min="2" max="2" width="16.88671875" customWidth="1"/>
  </cols>
  <sheetData>
    <row r="1" spans="1:3" ht="15.6" x14ac:dyDescent="0.3">
      <c r="A1" s="15" t="s">
        <v>71</v>
      </c>
    </row>
    <row r="4" spans="1:3" x14ac:dyDescent="0.25">
      <c r="B4" s="19" t="s">
        <v>78</v>
      </c>
      <c r="C4" s="17" t="s">
        <v>74</v>
      </c>
    </row>
    <row r="5" spans="1:3" x14ac:dyDescent="0.25">
      <c r="C5" s="18" t="s">
        <v>72</v>
      </c>
    </row>
    <row r="7" spans="1:3" x14ac:dyDescent="0.25">
      <c r="B7" s="19" t="s">
        <v>78</v>
      </c>
      <c r="C7" s="17" t="s">
        <v>75</v>
      </c>
    </row>
    <row r="8" spans="1:3" x14ac:dyDescent="0.25">
      <c r="C8" s="17" t="s">
        <v>73</v>
      </c>
    </row>
    <row r="9" spans="1:3" x14ac:dyDescent="0.25">
      <c r="C9" s="17" t="s">
        <v>83</v>
      </c>
    </row>
    <row r="10" spans="1:3" x14ac:dyDescent="0.25">
      <c r="C10" s="17"/>
    </row>
    <row r="11" spans="1:3" x14ac:dyDescent="0.25">
      <c r="B11" s="19" t="s">
        <v>99</v>
      </c>
      <c r="C11" s="17" t="s">
        <v>100</v>
      </c>
    </row>
    <row r="13" spans="1:3" x14ac:dyDescent="0.25">
      <c r="B13" s="19" t="s">
        <v>80</v>
      </c>
      <c r="C13" s="17" t="s">
        <v>76</v>
      </c>
    </row>
    <row r="15" spans="1:3" x14ac:dyDescent="0.25">
      <c r="B15" s="19" t="s">
        <v>84</v>
      </c>
      <c r="C15" s="17" t="s">
        <v>77</v>
      </c>
    </row>
    <row r="20" spans="10:10" x14ac:dyDescent="0.25">
      <c r="J20" s="17"/>
    </row>
    <row r="21" spans="10:10" x14ac:dyDescent="0.25">
      <c r="J21" s="17"/>
    </row>
    <row r="22" spans="10:10" x14ac:dyDescent="0.25">
      <c r="J22" s="17"/>
    </row>
  </sheetData>
  <phoneticPr fontId="0" type="noConversion"/>
  <hyperlinks>
    <hyperlink ref="B4" location="'Base de données'!A1" display="Base de données" xr:uid="{00000000-0004-0000-0000-000000000000}"/>
    <hyperlink ref="B7" location="'Base de données'!A1" display="Base de données" xr:uid="{00000000-0004-0000-0000-000001000000}"/>
    <hyperlink ref="B13" location="FMPourcentage!A1" display="FMPourcentage" xr:uid="{00000000-0004-0000-0000-000002000000}"/>
    <hyperlink ref="B15" location="FMSalaire!A1" display="FMSalaire" xr:uid="{00000000-0004-0000-0000-000003000000}"/>
    <hyperlink ref="B11" location="'Sous-totaux'!A1" display="Sous-totaux" xr:uid="{00000000-0004-0000-0000-000004000000}"/>
  </hyperlinks>
  <pageMargins left="0.78740157499999996" right="0.78740157499999996" top="0.984251969" bottom="0.984251969" header="0.4921259845" footer="0.492125984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L1"/>
  <sheetViews>
    <sheetView workbookViewId="0"/>
  </sheetViews>
  <sheetFormatPr baseColWidth="10" defaultRowHeight="13.2" x14ac:dyDescent="0.25"/>
  <sheetData>
    <row r="1" spans="1:12" x14ac:dyDescent="0.25">
      <c r="A1" s="17" t="s">
        <v>77</v>
      </c>
      <c r="L1" s="19" t="s">
        <v>79</v>
      </c>
    </row>
  </sheetData>
  <hyperlinks>
    <hyperlink ref="L1" location="Questions!A1" display="Retour" xr:uid="{00000000-0004-0000-0900-000000000000}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10"/>
  <sheetViews>
    <sheetView workbookViewId="0">
      <selection activeCell="L1" sqref="L1"/>
    </sheetView>
  </sheetViews>
  <sheetFormatPr baseColWidth="10" defaultRowHeight="13.2" x14ac:dyDescent="0.25"/>
  <cols>
    <col min="1" max="1" width="21.109375" bestFit="1" customWidth="1"/>
    <col min="2" max="2" width="15.6640625" customWidth="1"/>
    <col min="3" max="4" width="9.5546875" customWidth="1"/>
    <col min="5" max="5" width="13.109375" customWidth="1"/>
    <col min="6" max="6" width="9.5546875" customWidth="1"/>
    <col min="7" max="7" width="13.109375" customWidth="1"/>
    <col min="8" max="12" width="5" customWidth="1"/>
    <col min="13" max="13" width="13.109375" bestFit="1" customWidth="1"/>
  </cols>
  <sheetData>
    <row r="1" spans="1:12" x14ac:dyDescent="0.25">
      <c r="A1" s="17" t="s">
        <v>77</v>
      </c>
      <c r="L1" s="19" t="s">
        <v>79</v>
      </c>
    </row>
    <row r="5" spans="1:12" x14ac:dyDescent="0.25">
      <c r="A5" s="20" t="s">
        <v>51</v>
      </c>
      <c r="B5" s="22" t="s">
        <v>88</v>
      </c>
    </row>
    <row r="7" spans="1:12" x14ac:dyDescent="0.25">
      <c r="A7" s="20" t="s">
        <v>85</v>
      </c>
      <c r="B7" t="s">
        <v>87</v>
      </c>
    </row>
    <row r="8" spans="1:12" x14ac:dyDescent="0.25">
      <c r="A8" s="21" t="s">
        <v>43</v>
      </c>
      <c r="B8">
        <v>4</v>
      </c>
    </row>
    <row r="9" spans="1:12" x14ac:dyDescent="0.25">
      <c r="A9" s="21" t="s">
        <v>41</v>
      </c>
      <c r="B9">
        <v>9</v>
      </c>
    </row>
    <row r="10" spans="1:12" x14ac:dyDescent="0.25">
      <c r="A10" s="21" t="s">
        <v>86</v>
      </c>
      <c r="B10">
        <v>13</v>
      </c>
    </row>
  </sheetData>
  <hyperlinks>
    <hyperlink ref="L1" location="Questions!A1" display="Retour" xr:uid="{00000000-0004-0000-0A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2"/>
  <dimension ref="A1:L7"/>
  <sheetViews>
    <sheetView workbookViewId="0">
      <selection activeCell="D19" sqref="D19"/>
    </sheetView>
  </sheetViews>
  <sheetFormatPr baseColWidth="10" defaultRowHeight="13.2" x14ac:dyDescent="0.25"/>
  <cols>
    <col min="9" max="9" width="15.6640625" customWidth="1"/>
  </cols>
  <sheetData>
    <row r="1" spans="1:12" x14ac:dyDescent="0.25">
      <c r="A1" t="s">
        <v>0</v>
      </c>
      <c r="C1" t="s">
        <v>46</v>
      </c>
      <c r="E1" t="s">
        <v>55</v>
      </c>
      <c r="F1" t="s">
        <v>54</v>
      </c>
      <c r="H1" t="s">
        <v>46</v>
      </c>
      <c r="I1" t="s">
        <v>52</v>
      </c>
      <c r="L1" s="19" t="s">
        <v>79</v>
      </c>
    </row>
    <row r="2" spans="1:12" x14ac:dyDescent="0.25">
      <c r="A2" t="s">
        <v>1</v>
      </c>
      <c r="C2" t="s">
        <v>47</v>
      </c>
      <c r="E2" t="s">
        <v>56</v>
      </c>
      <c r="F2">
        <v>0</v>
      </c>
      <c r="H2" t="s">
        <v>48</v>
      </c>
      <c r="I2">
        <v>2500</v>
      </c>
    </row>
    <row r="3" spans="1:12" x14ac:dyDescent="0.25">
      <c r="A3" t="s">
        <v>2</v>
      </c>
      <c r="C3" t="s">
        <v>48</v>
      </c>
      <c r="E3" t="s">
        <v>57</v>
      </c>
      <c r="F3">
        <v>1</v>
      </c>
      <c r="H3" t="s">
        <v>50</v>
      </c>
      <c r="I3">
        <v>1900</v>
      </c>
    </row>
    <row r="4" spans="1:12" x14ac:dyDescent="0.25">
      <c r="A4" t="s">
        <v>3</v>
      </c>
      <c r="C4" t="s">
        <v>49</v>
      </c>
      <c r="E4" t="s">
        <v>58</v>
      </c>
      <c r="F4">
        <v>2</v>
      </c>
      <c r="H4" t="s">
        <v>47</v>
      </c>
      <c r="I4">
        <v>1700</v>
      </c>
    </row>
    <row r="5" spans="1:12" x14ac:dyDescent="0.25">
      <c r="C5" t="s">
        <v>50</v>
      </c>
      <c r="E5" t="s">
        <v>59</v>
      </c>
      <c r="F5">
        <v>3</v>
      </c>
      <c r="H5" t="s">
        <v>49</v>
      </c>
      <c r="I5">
        <v>1600</v>
      </c>
    </row>
    <row r="6" spans="1:12" x14ac:dyDescent="0.25">
      <c r="E6" t="s">
        <v>60</v>
      </c>
      <c r="F6">
        <v>4</v>
      </c>
    </row>
    <row r="7" spans="1:12" x14ac:dyDescent="0.25">
      <c r="E7" t="s">
        <v>61</v>
      </c>
      <c r="F7">
        <v>5</v>
      </c>
    </row>
  </sheetData>
  <phoneticPr fontId="0" type="noConversion"/>
  <dataValidations count="1">
    <dataValidation type="list" allowBlank="1" showInputMessage="1" showErrorMessage="1" sqref="H2:H5" xr:uid="{00000000-0002-0000-0100-000000000000}">
      <formula1>Service</formula1>
    </dataValidation>
  </dataValidations>
  <hyperlinks>
    <hyperlink ref="L1" location="Questions!A1" display="Retour" xr:uid="{00000000-0004-0000-0100-000000000000}"/>
  </hyperlinks>
  <pageMargins left="0.78740157480314965" right="0.78740157480314965" top="0.98425196850393704" bottom="0.98425196850393704" header="0.51181102362204722" footer="0.51181102362204722"/>
  <pageSetup paperSize="9" orientation="landscape" horizontalDpi="4294967293" verticalDpi="0" r:id="rId1"/>
  <headerFooter alignWithMargins="0">
    <oddHeader>&amp;F</oddHeader>
    <oddFooter>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4"/>
  <dimension ref="A1:L22"/>
  <sheetViews>
    <sheetView workbookViewId="0"/>
  </sheetViews>
  <sheetFormatPr baseColWidth="10" defaultRowHeight="13.2" x14ac:dyDescent="0.25"/>
  <cols>
    <col min="1" max="1" width="13.33203125" bestFit="1" customWidth="1"/>
    <col min="3" max="3" width="5.33203125" bestFit="1" customWidth="1"/>
    <col min="4" max="4" width="10.44140625" customWidth="1"/>
    <col min="5" max="5" width="16.5546875" bestFit="1" customWidth="1"/>
    <col min="6" max="6" width="6.33203125" customWidth="1"/>
    <col min="7" max="7" width="8.5546875" bestFit="1" customWidth="1"/>
    <col min="8" max="8" width="11" bestFit="1" customWidth="1"/>
    <col min="9" max="9" width="11" customWidth="1"/>
    <col min="10" max="10" width="11.5546875" customWidth="1"/>
    <col min="12" max="12" width="14.109375" customWidth="1"/>
  </cols>
  <sheetData>
    <row r="1" spans="1:12" x14ac:dyDescent="0.25">
      <c r="A1" t="s">
        <v>4</v>
      </c>
      <c r="B1" t="s">
        <v>36</v>
      </c>
      <c r="C1" t="s">
        <v>40</v>
      </c>
      <c r="D1" t="s">
        <v>0</v>
      </c>
      <c r="E1" t="s">
        <v>37</v>
      </c>
      <c r="F1" t="s">
        <v>53</v>
      </c>
      <c r="G1" t="s">
        <v>54</v>
      </c>
      <c r="H1" t="s">
        <v>46</v>
      </c>
      <c r="I1" s="17" t="s">
        <v>70</v>
      </c>
      <c r="J1" t="s">
        <v>51</v>
      </c>
      <c r="L1" s="19" t="s">
        <v>79</v>
      </c>
    </row>
    <row r="2" spans="1:12" x14ac:dyDescent="0.25">
      <c r="A2" t="s">
        <v>5</v>
      </c>
      <c r="B2" t="s">
        <v>6</v>
      </c>
      <c r="C2" t="s">
        <v>41</v>
      </c>
      <c r="D2" t="s">
        <v>1</v>
      </c>
      <c r="E2" s="1">
        <v>24124</v>
      </c>
      <c r="F2">
        <f ca="1">DATEDIF(E2,TODAY(),"y")</f>
        <v>58</v>
      </c>
      <c r="G2">
        <f ca="1">IF(F2&lt;25,0,IF(AND(F2&gt;=25,F2&lt;35),1,IF(AND(F2&gt;=35,F2&lt;45),2,IF(AND(F2&gt;=45,F2&lt;55),3,4))))</f>
        <v>4</v>
      </c>
      <c r="H2" t="s">
        <v>50</v>
      </c>
      <c r="J2">
        <f ca="1">I2+5%*I2*G2</f>
        <v>0</v>
      </c>
    </row>
    <row r="3" spans="1:12" x14ac:dyDescent="0.25">
      <c r="A3" t="s">
        <v>7</v>
      </c>
      <c r="B3" t="s">
        <v>8</v>
      </c>
      <c r="C3" t="s">
        <v>41</v>
      </c>
      <c r="D3" t="s">
        <v>1</v>
      </c>
      <c r="E3" s="1">
        <v>29295</v>
      </c>
      <c r="F3">
        <f t="shared" ref="F3:F22" ca="1" si="0">DATEDIF(E3,TODAY(),"y")</f>
        <v>44</v>
      </c>
      <c r="G3">
        <f t="shared" ref="G3:G22" ca="1" si="1">IF(F3&lt;25,0,IF(AND(F3&gt;=25,F3&lt;35),1,IF(AND(F3&gt;=35,F3&lt;45),2,IF(AND(F3&gt;=45,F3&lt;55),3,4))))</f>
        <v>2</v>
      </c>
      <c r="H3" t="s">
        <v>48</v>
      </c>
      <c r="J3">
        <f t="shared" ref="J3:J22" ca="1" si="2">I3+5%*I3*G3</f>
        <v>0</v>
      </c>
    </row>
    <row r="4" spans="1:12" x14ac:dyDescent="0.25">
      <c r="A4" t="s">
        <v>9</v>
      </c>
      <c r="B4" t="s">
        <v>10</v>
      </c>
      <c r="C4" t="s">
        <v>41</v>
      </c>
      <c r="D4" t="s">
        <v>3</v>
      </c>
      <c r="E4" s="1">
        <v>15382</v>
      </c>
      <c r="F4">
        <f t="shared" ca="1" si="0"/>
        <v>82</v>
      </c>
      <c r="G4">
        <f t="shared" ca="1" si="1"/>
        <v>4</v>
      </c>
      <c r="H4" t="s">
        <v>49</v>
      </c>
      <c r="J4">
        <f t="shared" ca="1" si="2"/>
        <v>0</v>
      </c>
    </row>
    <row r="5" spans="1:12" x14ac:dyDescent="0.25">
      <c r="A5" t="s">
        <v>11</v>
      </c>
      <c r="B5" t="s">
        <v>42</v>
      </c>
      <c r="C5" t="s">
        <v>41</v>
      </c>
      <c r="D5" t="s">
        <v>1</v>
      </c>
      <c r="E5" s="1">
        <v>23867</v>
      </c>
      <c r="F5">
        <f t="shared" ca="1" si="0"/>
        <v>59</v>
      </c>
      <c r="G5">
        <f t="shared" ca="1" si="1"/>
        <v>4</v>
      </c>
      <c r="H5" t="s">
        <v>49</v>
      </c>
      <c r="J5">
        <f t="shared" ca="1" si="2"/>
        <v>0</v>
      </c>
    </row>
    <row r="6" spans="1:12" x14ac:dyDescent="0.25">
      <c r="A6" t="s">
        <v>12</v>
      </c>
      <c r="B6" t="s">
        <v>13</v>
      </c>
      <c r="C6" t="s">
        <v>41</v>
      </c>
      <c r="D6" t="s">
        <v>2</v>
      </c>
      <c r="E6" s="1">
        <v>23262</v>
      </c>
      <c r="F6">
        <f t="shared" ca="1" si="0"/>
        <v>61</v>
      </c>
      <c r="G6">
        <f t="shared" ca="1" si="1"/>
        <v>4</v>
      </c>
      <c r="H6" t="s">
        <v>50</v>
      </c>
      <c r="J6">
        <f t="shared" ca="1" si="2"/>
        <v>0</v>
      </c>
    </row>
    <row r="7" spans="1:12" x14ac:dyDescent="0.25">
      <c r="A7" t="s">
        <v>14</v>
      </c>
      <c r="B7" t="s">
        <v>15</v>
      </c>
      <c r="C7" t="s">
        <v>41</v>
      </c>
      <c r="D7" t="s">
        <v>2</v>
      </c>
      <c r="E7" s="1">
        <v>27613</v>
      </c>
      <c r="F7">
        <f t="shared" ca="1" si="0"/>
        <v>49</v>
      </c>
      <c r="G7">
        <f t="shared" ca="1" si="1"/>
        <v>3</v>
      </c>
      <c r="H7" t="s">
        <v>49</v>
      </c>
      <c r="J7">
        <f t="shared" ca="1" si="2"/>
        <v>0</v>
      </c>
    </row>
    <row r="8" spans="1:12" x14ac:dyDescent="0.25">
      <c r="A8" t="s">
        <v>16</v>
      </c>
      <c r="B8" t="s">
        <v>17</v>
      </c>
      <c r="C8" t="s">
        <v>41</v>
      </c>
      <c r="D8" t="s">
        <v>1</v>
      </c>
      <c r="E8" s="1">
        <v>30355</v>
      </c>
      <c r="F8">
        <f t="shared" ca="1" si="0"/>
        <v>41</v>
      </c>
      <c r="G8">
        <f t="shared" ca="1" si="1"/>
        <v>2</v>
      </c>
      <c r="H8" t="s">
        <v>49</v>
      </c>
      <c r="J8">
        <f t="shared" ca="1" si="2"/>
        <v>0</v>
      </c>
    </row>
    <row r="9" spans="1:12" x14ac:dyDescent="0.25">
      <c r="A9" t="s">
        <v>18</v>
      </c>
      <c r="B9" t="s">
        <v>19</v>
      </c>
      <c r="C9" t="s">
        <v>41</v>
      </c>
      <c r="D9" t="s">
        <v>2</v>
      </c>
      <c r="E9" s="1">
        <v>25906</v>
      </c>
      <c r="F9">
        <f t="shared" ca="1" si="0"/>
        <v>53</v>
      </c>
      <c r="G9">
        <f t="shared" ca="1" si="1"/>
        <v>3</v>
      </c>
      <c r="H9" t="s">
        <v>50</v>
      </c>
      <c r="J9">
        <f t="shared" ca="1" si="2"/>
        <v>0</v>
      </c>
    </row>
    <row r="10" spans="1:12" x14ac:dyDescent="0.25">
      <c r="A10" t="s">
        <v>65</v>
      </c>
      <c r="B10" t="s">
        <v>66</v>
      </c>
      <c r="C10" t="s">
        <v>41</v>
      </c>
      <c r="D10" t="s">
        <v>2</v>
      </c>
      <c r="E10" s="1">
        <v>20278</v>
      </c>
      <c r="F10">
        <f t="shared" ca="1" si="0"/>
        <v>69</v>
      </c>
      <c r="G10">
        <f t="shared" ca="1" si="1"/>
        <v>4</v>
      </c>
      <c r="H10" t="s">
        <v>49</v>
      </c>
      <c r="J10">
        <f t="shared" ca="1" si="2"/>
        <v>0</v>
      </c>
    </row>
    <row r="11" spans="1:12" x14ac:dyDescent="0.25">
      <c r="A11" t="s">
        <v>65</v>
      </c>
      <c r="B11" t="s">
        <v>67</v>
      </c>
      <c r="C11" t="s">
        <v>41</v>
      </c>
      <c r="D11" t="s">
        <v>3</v>
      </c>
      <c r="E11" s="1">
        <v>19274</v>
      </c>
      <c r="F11">
        <f t="shared" ca="1" si="0"/>
        <v>72</v>
      </c>
      <c r="G11">
        <f t="shared" ca="1" si="1"/>
        <v>4</v>
      </c>
      <c r="H11" t="s">
        <v>48</v>
      </c>
      <c r="J11">
        <f t="shared" ca="1" si="2"/>
        <v>0</v>
      </c>
    </row>
    <row r="12" spans="1:12" x14ac:dyDescent="0.25">
      <c r="A12" t="s">
        <v>64</v>
      </c>
      <c r="B12" t="s">
        <v>20</v>
      </c>
      <c r="C12" t="s">
        <v>43</v>
      </c>
      <c r="D12" t="s">
        <v>1</v>
      </c>
      <c r="E12" s="1">
        <v>21800</v>
      </c>
      <c r="F12">
        <f t="shared" ca="1" si="0"/>
        <v>65</v>
      </c>
      <c r="G12">
        <f t="shared" ca="1" si="1"/>
        <v>4</v>
      </c>
      <c r="H12" t="s">
        <v>49</v>
      </c>
      <c r="J12">
        <f t="shared" ca="1" si="2"/>
        <v>0</v>
      </c>
    </row>
    <row r="13" spans="1:12" x14ac:dyDescent="0.25">
      <c r="A13" t="s">
        <v>21</v>
      </c>
      <c r="B13" t="s">
        <v>22</v>
      </c>
      <c r="C13" t="s">
        <v>43</v>
      </c>
      <c r="D13" t="s">
        <v>3</v>
      </c>
      <c r="E13" s="1">
        <v>28854</v>
      </c>
      <c r="F13">
        <f t="shared" ca="1" si="0"/>
        <v>45</v>
      </c>
      <c r="G13">
        <f t="shared" ca="1" si="1"/>
        <v>3</v>
      </c>
      <c r="H13" t="s">
        <v>47</v>
      </c>
      <c r="J13">
        <f t="shared" ca="1" si="2"/>
        <v>0</v>
      </c>
    </row>
    <row r="14" spans="1:12" x14ac:dyDescent="0.25">
      <c r="A14" t="s">
        <v>23</v>
      </c>
      <c r="B14" t="s">
        <v>24</v>
      </c>
      <c r="C14" t="s">
        <v>41</v>
      </c>
      <c r="D14" t="s">
        <v>2</v>
      </c>
      <c r="E14" s="1">
        <v>25262</v>
      </c>
      <c r="F14">
        <f t="shared" ca="1" si="0"/>
        <v>55</v>
      </c>
      <c r="G14">
        <f t="shared" ca="1" si="1"/>
        <v>4</v>
      </c>
      <c r="H14" t="s">
        <v>49</v>
      </c>
      <c r="J14">
        <f t="shared" ca="1" si="2"/>
        <v>0</v>
      </c>
    </row>
    <row r="15" spans="1:12" x14ac:dyDescent="0.25">
      <c r="A15" t="s">
        <v>25</v>
      </c>
      <c r="B15" t="s">
        <v>26</v>
      </c>
      <c r="C15" t="s">
        <v>43</v>
      </c>
      <c r="D15" t="s">
        <v>3</v>
      </c>
      <c r="E15" s="1">
        <v>21644</v>
      </c>
      <c r="F15">
        <f t="shared" ca="1" si="0"/>
        <v>65</v>
      </c>
      <c r="G15">
        <f t="shared" ca="1" si="1"/>
        <v>4</v>
      </c>
      <c r="H15" t="s">
        <v>47</v>
      </c>
      <c r="J15">
        <f t="shared" ca="1" si="2"/>
        <v>0</v>
      </c>
    </row>
    <row r="16" spans="1:12" x14ac:dyDescent="0.25">
      <c r="A16" t="s">
        <v>27</v>
      </c>
      <c r="B16" t="s">
        <v>28</v>
      </c>
      <c r="C16" t="s">
        <v>41</v>
      </c>
      <c r="D16" t="s">
        <v>3</v>
      </c>
      <c r="E16" s="1">
        <v>22135</v>
      </c>
      <c r="F16">
        <f t="shared" ca="1" si="0"/>
        <v>64</v>
      </c>
      <c r="G16">
        <f t="shared" ca="1" si="1"/>
        <v>4</v>
      </c>
      <c r="H16" t="s">
        <v>50</v>
      </c>
      <c r="J16">
        <f t="shared" ca="1" si="2"/>
        <v>0</v>
      </c>
    </row>
    <row r="17" spans="1:10" x14ac:dyDescent="0.25">
      <c r="A17" t="s">
        <v>29</v>
      </c>
      <c r="B17" t="s">
        <v>30</v>
      </c>
      <c r="C17" t="s">
        <v>43</v>
      </c>
      <c r="D17" t="s">
        <v>1</v>
      </c>
      <c r="E17" s="1">
        <v>24264</v>
      </c>
      <c r="F17">
        <f t="shared" ca="1" si="0"/>
        <v>58</v>
      </c>
      <c r="G17">
        <f t="shared" ca="1" si="1"/>
        <v>4</v>
      </c>
      <c r="H17" t="s">
        <v>47</v>
      </c>
      <c r="J17">
        <f t="shared" ca="1" si="2"/>
        <v>0</v>
      </c>
    </row>
    <row r="18" spans="1:10" x14ac:dyDescent="0.25">
      <c r="A18" t="s">
        <v>62</v>
      </c>
      <c r="B18" t="s">
        <v>31</v>
      </c>
      <c r="C18" t="s">
        <v>43</v>
      </c>
      <c r="D18" t="s">
        <v>2</v>
      </c>
      <c r="E18" s="1">
        <v>28819</v>
      </c>
      <c r="F18">
        <f t="shared" ca="1" si="0"/>
        <v>45</v>
      </c>
      <c r="G18">
        <f t="shared" ca="1" si="1"/>
        <v>3</v>
      </c>
      <c r="H18" t="s">
        <v>48</v>
      </c>
      <c r="J18">
        <f t="shared" ca="1" si="2"/>
        <v>0</v>
      </c>
    </row>
    <row r="19" spans="1:10" x14ac:dyDescent="0.25">
      <c r="A19" t="s">
        <v>32</v>
      </c>
      <c r="B19" t="s">
        <v>33</v>
      </c>
      <c r="C19" t="s">
        <v>41</v>
      </c>
      <c r="D19" t="s">
        <v>2</v>
      </c>
      <c r="E19" s="1">
        <v>30254</v>
      </c>
      <c r="F19">
        <f t="shared" ca="1" si="0"/>
        <v>42</v>
      </c>
      <c r="G19">
        <f t="shared" ca="1" si="1"/>
        <v>2</v>
      </c>
      <c r="H19" t="s">
        <v>49</v>
      </c>
      <c r="J19">
        <f t="shared" ca="1" si="2"/>
        <v>0</v>
      </c>
    </row>
    <row r="20" spans="1:10" x14ac:dyDescent="0.25">
      <c r="A20" t="s">
        <v>34</v>
      </c>
      <c r="B20" t="s">
        <v>35</v>
      </c>
      <c r="C20" t="s">
        <v>41</v>
      </c>
      <c r="D20" t="s">
        <v>1</v>
      </c>
      <c r="E20" s="1">
        <v>21802</v>
      </c>
      <c r="F20">
        <f t="shared" ca="1" si="0"/>
        <v>65</v>
      </c>
      <c r="G20">
        <f t="shared" ca="1" si="1"/>
        <v>4</v>
      </c>
      <c r="H20" t="s">
        <v>49</v>
      </c>
      <c r="J20">
        <f t="shared" ca="1" si="2"/>
        <v>0</v>
      </c>
    </row>
    <row r="21" spans="1:10" x14ac:dyDescent="0.25">
      <c r="A21" t="s">
        <v>38</v>
      </c>
      <c r="B21" t="s">
        <v>39</v>
      </c>
      <c r="C21" t="s">
        <v>41</v>
      </c>
      <c r="D21" t="s">
        <v>3</v>
      </c>
      <c r="E21" s="1">
        <v>23924</v>
      </c>
      <c r="F21">
        <f t="shared" ca="1" si="0"/>
        <v>59</v>
      </c>
      <c r="G21">
        <f t="shared" ca="1" si="1"/>
        <v>4</v>
      </c>
      <c r="H21" t="s">
        <v>50</v>
      </c>
      <c r="J21">
        <f t="shared" ca="1" si="2"/>
        <v>0</v>
      </c>
    </row>
    <row r="22" spans="1:10" x14ac:dyDescent="0.25">
      <c r="A22" t="s">
        <v>44</v>
      </c>
      <c r="B22" t="s">
        <v>45</v>
      </c>
      <c r="C22" t="s">
        <v>41</v>
      </c>
      <c r="D22" t="s">
        <v>1</v>
      </c>
      <c r="E22" s="1">
        <v>30476</v>
      </c>
      <c r="F22">
        <f t="shared" ca="1" si="0"/>
        <v>41</v>
      </c>
      <c r="G22">
        <f t="shared" ca="1" si="1"/>
        <v>2</v>
      </c>
      <c r="H22" t="s">
        <v>50</v>
      </c>
      <c r="J22">
        <f t="shared" ca="1" si="2"/>
        <v>0</v>
      </c>
    </row>
  </sheetData>
  <phoneticPr fontId="0" type="noConversion"/>
  <dataValidations count="1">
    <dataValidation type="list" allowBlank="1" showInputMessage="1" showErrorMessage="1" sqref="D2:D21" xr:uid="{00000000-0002-0000-0200-000000000000}">
      <formula1>Etat_civil</formula1>
    </dataValidation>
  </dataValidations>
  <hyperlinks>
    <hyperlink ref="L1" location="Questions!A1" display="Retour" xr:uid="{00000000-0004-0000-0200-000000000000}"/>
  </hyperlinks>
  <pageMargins left="0.78740157499999996" right="0.78740157499999996" top="0.984251969" bottom="0.984251969" header="0.4921259845" footer="0.4921259845"/>
  <pageSetup paperSize="9" orientation="landscape" horizontalDpi="4294967293" verticalDpi="0" r:id="rId1"/>
  <headerFooter alignWithMargins="0">
    <oddHeader>&amp;F</oddHeader>
    <oddFooter>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7"/>
  <sheetViews>
    <sheetView workbookViewId="0">
      <selection activeCell="F22" sqref="F22"/>
    </sheetView>
  </sheetViews>
  <sheetFormatPr baseColWidth="10" defaultRowHeight="13.2" x14ac:dyDescent="0.25"/>
  <sheetData>
    <row r="1" spans="1:12" x14ac:dyDescent="0.25">
      <c r="A1" t="s">
        <v>0</v>
      </c>
      <c r="C1" s="25" t="s">
        <v>46</v>
      </c>
      <c r="E1" t="s">
        <v>55</v>
      </c>
      <c r="F1" t="s">
        <v>54</v>
      </c>
      <c r="H1" t="s">
        <v>46</v>
      </c>
      <c r="I1" t="s">
        <v>52</v>
      </c>
      <c r="L1" s="19" t="s">
        <v>79</v>
      </c>
    </row>
    <row r="2" spans="1:12" x14ac:dyDescent="0.25">
      <c r="A2" t="s">
        <v>1</v>
      </c>
      <c r="C2" s="24" t="s">
        <v>47</v>
      </c>
      <c r="E2" t="s">
        <v>56</v>
      </c>
      <c r="F2">
        <v>0</v>
      </c>
      <c r="H2" t="s">
        <v>48</v>
      </c>
      <c r="I2">
        <v>2500</v>
      </c>
    </row>
    <row r="3" spans="1:12" x14ac:dyDescent="0.25">
      <c r="A3" t="s">
        <v>2</v>
      </c>
      <c r="C3" s="26" t="s">
        <v>48</v>
      </c>
      <c r="E3" t="s">
        <v>57</v>
      </c>
      <c r="F3">
        <v>1</v>
      </c>
      <c r="H3" t="s">
        <v>50</v>
      </c>
      <c r="I3">
        <v>1900</v>
      </c>
    </row>
    <row r="4" spans="1:12" x14ac:dyDescent="0.25">
      <c r="A4" t="s">
        <v>3</v>
      </c>
      <c r="C4" s="24" t="s">
        <v>49</v>
      </c>
      <c r="E4" t="s">
        <v>58</v>
      </c>
      <c r="F4">
        <v>2</v>
      </c>
      <c r="H4" t="s">
        <v>47</v>
      </c>
      <c r="I4">
        <v>1700</v>
      </c>
    </row>
    <row r="5" spans="1:12" x14ac:dyDescent="0.25">
      <c r="C5" s="26" t="s">
        <v>50</v>
      </c>
      <c r="E5" t="s">
        <v>59</v>
      </c>
      <c r="F5">
        <v>3</v>
      </c>
      <c r="H5" t="s">
        <v>49</v>
      </c>
      <c r="I5">
        <v>1600</v>
      </c>
    </row>
    <row r="6" spans="1:12" x14ac:dyDescent="0.25">
      <c r="C6" t="s">
        <v>105</v>
      </c>
      <c r="E6" t="s">
        <v>60</v>
      </c>
      <c r="F6">
        <v>4</v>
      </c>
    </row>
    <row r="7" spans="1:12" x14ac:dyDescent="0.25">
      <c r="E7" t="s">
        <v>61</v>
      </c>
      <c r="F7">
        <v>5</v>
      </c>
    </row>
  </sheetData>
  <dataValidations count="1">
    <dataValidation type="list" allowBlank="1" showInputMessage="1" showErrorMessage="1" sqref="H2:H5" xr:uid="{00000000-0002-0000-0300-000000000000}">
      <formula1>Service</formula1>
    </dataValidation>
  </dataValidations>
  <hyperlinks>
    <hyperlink ref="L1" location="Questions!A1" display="Retour" xr:uid="{00000000-0004-0000-0300-000000000000}"/>
  </hyperlinks>
  <pageMargins left="0.78740157480314965" right="0.78740157480314965" top="0.98425196850393704" bottom="0.98425196850393704" header="0.51181102362204722" footer="0.51181102362204722"/>
  <pageSetup paperSize="9" orientation="landscape" horizontalDpi="4294967293" verticalDpi="0" r:id="rId1"/>
  <headerFooter alignWithMargins="0">
    <oddHeader>&amp;F</oddHeader>
    <oddFooter>&amp;A</oddFooter>
  </headerFooter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56"/>
  <sheetViews>
    <sheetView workbookViewId="0">
      <selection activeCell="M1" sqref="M1"/>
    </sheetView>
  </sheetViews>
  <sheetFormatPr baseColWidth="10" defaultRowHeight="13.2" x14ac:dyDescent="0.25"/>
  <cols>
    <col min="1" max="1" width="13.33203125" bestFit="1" customWidth="1"/>
    <col min="3" max="3" width="5.33203125" hidden="1" customWidth="1"/>
    <col min="4" max="4" width="10.44140625" hidden="1" customWidth="1"/>
    <col min="5" max="5" width="16.5546875" hidden="1" customWidth="1"/>
    <col min="6" max="6" width="6.33203125" hidden="1" customWidth="1"/>
    <col min="7" max="7" width="8.5546875" hidden="1" customWidth="1"/>
    <col min="8" max="8" width="11" bestFit="1" customWidth="1"/>
    <col min="9" max="9" width="11" customWidth="1"/>
    <col min="10" max="10" width="23" customWidth="1"/>
    <col min="11" max="11" width="19.6640625" customWidth="1"/>
    <col min="12" max="12" width="14.109375" customWidth="1"/>
  </cols>
  <sheetData>
    <row r="1" spans="1:13" x14ac:dyDescent="0.25">
      <c r="A1" t="s">
        <v>4</v>
      </c>
      <c r="B1" t="s">
        <v>36</v>
      </c>
      <c r="C1" t="s">
        <v>40</v>
      </c>
      <c r="D1" t="s">
        <v>0</v>
      </c>
      <c r="E1" t="s">
        <v>37</v>
      </c>
      <c r="F1" t="s">
        <v>53</v>
      </c>
      <c r="G1" t="s">
        <v>54</v>
      </c>
      <c r="H1" t="s">
        <v>46</v>
      </c>
      <c r="I1" s="17" t="s">
        <v>70</v>
      </c>
      <c r="J1" t="s">
        <v>106</v>
      </c>
      <c r="K1" t="s">
        <v>107</v>
      </c>
      <c r="M1" s="19" t="s">
        <v>79</v>
      </c>
    </row>
    <row r="2" spans="1:13" x14ac:dyDescent="0.25">
      <c r="A2" t="s">
        <v>5</v>
      </c>
      <c r="B2" t="s">
        <v>6</v>
      </c>
      <c r="C2" t="s">
        <v>41</v>
      </c>
      <c r="D2" t="s">
        <v>1</v>
      </c>
      <c r="E2" s="1">
        <v>24124</v>
      </c>
      <c r="F2">
        <f ca="1">DATEDIF(E2,TODAY(),"y")</f>
        <v>58</v>
      </c>
      <c r="G2">
        <f ca="1">IF(F2&lt;25,0,IF(AND(F2&gt;=25,F2&lt;35),1,IF(AND(F2&gt;=35,F2&lt;45),2,IF(AND(F2&gt;=45,F2&lt;55),3,4))))</f>
        <v>4</v>
      </c>
      <c r="H2" t="s">
        <v>50</v>
      </c>
      <c r="I2">
        <f>VLOOKUP(H2,Listes_Solution!Salaire,2,FALSE)</f>
        <v>1900</v>
      </c>
      <c r="J2">
        <f ca="1">I2+5%*I2*G2</f>
        <v>2280</v>
      </c>
      <c r="K2">
        <f>_xlfn.XLOOKUP(H2,Listes_Solution!$H$2:$H$5,Listes_Solution!$I$2:$I$5)</f>
        <v>1900</v>
      </c>
    </row>
    <row r="3" spans="1:13" x14ac:dyDescent="0.25">
      <c r="A3" t="s">
        <v>7</v>
      </c>
      <c r="B3" t="s">
        <v>8</v>
      </c>
      <c r="C3" t="s">
        <v>41</v>
      </c>
      <c r="D3" t="s">
        <v>1</v>
      </c>
      <c r="E3" s="1">
        <v>29295</v>
      </c>
      <c r="F3">
        <f t="shared" ref="F3:F22" ca="1" si="0">DATEDIF(E3,TODAY(),"y")</f>
        <v>44</v>
      </c>
      <c r="G3">
        <f t="shared" ref="G3:G22" ca="1" si="1">IF(F3&lt;25,0,IF(AND(F3&gt;=25,F3&lt;35),1,IF(AND(F3&gt;=35,F3&lt;45),2,IF(AND(F3&gt;=45,F3&lt;55),3,4))))</f>
        <v>2</v>
      </c>
      <c r="H3" t="s">
        <v>48</v>
      </c>
      <c r="I3">
        <f>VLOOKUP(H3,Listes_Solution!Salaire,2,FALSE)</f>
        <v>2500</v>
      </c>
      <c r="J3">
        <f t="shared" ref="J3:J22" ca="1" si="2">I3+5%*I3*G3</f>
        <v>2750</v>
      </c>
      <c r="K3">
        <f>_xlfn.XLOOKUP(H3,Listes_Solution!$H$2:$H$5,Listes_Solution!$I$2:$I$5)</f>
        <v>2500</v>
      </c>
    </row>
    <row r="4" spans="1:13" x14ac:dyDescent="0.25">
      <c r="A4" t="s">
        <v>9</v>
      </c>
      <c r="B4" t="s">
        <v>10</v>
      </c>
      <c r="C4" t="s">
        <v>41</v>
      </c>
      <c r="D4" t="s">
        <v>3</v>
      </c>
      <c r="E4" s="1">
        <v>15382</v>
      </c>
      <c r="F4">
        <f t="shared" ca="1" si="0"/>
        <v>82</v>
      </c>
      <c r="G4">
        <f t="shared" ca="1" si="1"/>
        <v>4</v>
      </c>
      <c r="H4" t="s">
        <v>49</v>
      </c>
      <c r="I4">
        <f>VLOOKUP(H4,Listes_Solution!Salaire,2,FALSE)</f>
        <v>1600</v>
      </c>
      <c r="J4">
        <f t="shared" ca="1" si="2"/>
        <v>1920</v>
      </c>
      <c r="K4">
        <f>_xlfn.XLOOKUP(H4,Listes_Solution!$H$2:$H$5,Listes_Solution!$I$2:$I$5)</f>
        <v>1600</v>
      </c>
    </row>
    <row r="5" spans="1:13" x14ac:dyDescent="0.25">
      <c r="A5" t="s">
        <v>11</v>
      </c>
      <c r="B5" t="s">
        <v>42</v>
      </c>
      <c r="C5" t="s">
        <v>41</v>
      </c>
      <c r="D5" t="s">
        <v>1</v>
      </c>
      <c r="E5" s="1">
        <v>23867</v>
      </c>
      <c r="F5">
        <f t="shared" ca="1" si="0"/>
        <v>59</v>
      </c>
      <c r="G5">
        <f t="shared" ca="1" si="1"/>
        <v>4</v>
      </c>
      <c r="H5" t="s">
        <v>49</v>
      </c>
      <c r="I5">
        <f>VLOOKUP(H5,Listes_Solution!Salaire,2,FALSE)</f>
        <v>1600</v>
      </c>
      <c r="J5">
        <f t="shared" ca="1" si="2"/>
        <v>1920</v>
      </c>
      <c r="K5">
        <f>_xlfn.XLOOKUP(H5,Listes_Solution!$H$2:$H$5,Listes_Solution!$I$2:$I$5)</f>
        <v>1600</v>
      </c>
    </row>
    <row r="6" spans="1:13" x14ac:dyDescent="0.25">
      <c r="A6" t="s">
        <v>12</v>
      </c>
      <c r="B6" t="s">
        <v>13</v>
      </c>
      <c r="C6" t="s">
        <v>41</v>
      </c>
      <c r="D6" t="s">
        <v>2</v>
      </c>
      <c r="E6" s="1">
        <v>23262</v>
      </c>
      <c r="F6">
        <f t="shared" ca="1" si="0"/>
        <v>61</v>
      </c>
      <c r="G6">
        <f t="shared" ca="1" si="1"/>
        <v>4</v>
      </c>
      <c r="H6" t="s">
        <v>50</v>
      </c>
      <c r="I6">
        <f>VLOOKUP(H6,Listes_Solution!Salaire,2,FALSE)</f>
        <v>1900</v>
      </c>
      <c r="J6">
        <f t="shared" ca="1" si="2"/>
        <v>2280</v>
      </c>
      <c r="K6">
        <f>_xlfn.XLOOKUP(H6,Listes_Solution!$H$2:$H$5,Listes_Solution!$I$2:$I$5)</f>
        <v>1900</v>
      </c>
    </row>
    <row r="7" spans="1:13" x14ac:dyDescent="0.25">
      <c r="A7" t="s">
        <v>14</v>
      </c>
      <c r="B7" t="s">
        <v>15</v>
      </c>
      <c r="C7" t="s">
        <v>41</v>
      </c>
      <c r="D7" t="s">
        <v>2</v>
      </c>
      <c r="E7" s="1">
        <v>27613</v>
      </c>
      <c r="F7">
        <f t="shared" ca="1" si="0"/>
        <v>49</v>
      </c>
      <c r="G7">
        <f t="shared" ca="1" si="1"/>
        <v>3</v>
      </c>
      <c r="H7" t="s">
        <v>49</v>
      </c>
      <c r="I7">
        <f>VLOOKUP(H7,Listes_Solution!Salaire,2,FALSE)</f>
        <v>1600</v>
      </c>
      <c r="J7">
        <f t="shared" ca="1" si="2"/>
        <v>1840</v>
      </c>
      <c r="K7">
        <f>_xlfn.XLOOKUP(H7,Listes_Solution!$H$2:$H$5,Listes_Solution!$I$2:$I$5)</f>
        <v>1600</v>
      </c>
    </row>
    <row r="8" spans="1:13" x14ac:dyDescent="0.25">
      <c r="A8" t="s">
        <v>16</v>
      </c>
      <c r="B8" t="s">
        <v>17</v>
      </c>
      <c r="C8" t="s">
        <v>41</v>
      </c>
      <c r="D8" t="s">
        <v>1</v>
      </c>
      <c r="E8" s="1">
        <v>30355</v>
      </c>
      <c r="F8">
        <f t="shared" ca="1" si="0"/>
        <v>41</v>
      </c>
      <c r="G8">
        <f t="shared" ca="1" si="1"/>
        <v>2</v>
      </c>
      <c r="H8" t="s">
        <v>49</v>
      </c>
      <c r="I8">
        <f>VLOOKUP(H8,Listes_Solution!Salaire,2,FALSE)</f>
        <v>1600</v>
      </c>
      <c r="J8">
        <f t="shared" ca="1" si="2"/>
        <v>1760</v>
      </c>
      <c r="K8">
        <f>_xlfn.XLOOKUP(H8,Listes_Solution!$H$2:$H$5,Listes_Solution!$I$2:$I$5)</f>
        <v>1600</v>
      </c>
    </row>
    <row r="9" spans="1:13" x14ac:dyDescent="0.25">
      <c r="A9" t="s">
        <v>18</v>
      </c>
      <c r="B9" t="s">
        <v>19</v>
      </c>
      <c r="C9" t="s">
        <v>41</v>
      </c>
      <c r="D9" t="s">
        <v>2</v>
      </c>
      <c r="E9" s="1">
        <v>25906</v>
      </c>
      <c r="F9">
        <f t="shared" ca="1" si="0"/>
        <v>53</v>
      </c>
      <c r="G9">
        <f t="shared" ca="1" si="1"/>
        <v>3</v>
      </c>
      <c r="H9" t="s">
        <v>50</v>
      </c>
      <c r="I9">
        <f>VLOOKUP(H9,Listes_Solution!Salaire,2,FALSE)</f>
        <v>1900</v>
      </c>
      <c r="J9">
        <f t="shared" ca="1" si="2"/>
        <v>2185</v>
      </c>
      <c r="K9">
        <f>_xlfn.XLOOKUP(H9,Listes_Solution!$H$2:$H$5,Listes_Solution!$I$2:$I$5)</f>
        <v>1900</v>
      </c>
    </row>
    <row r="10" spans="1:13" x14ac:dyDescent="0.25">
      <c r="A10" t="s">
        <v>65</v>
      </c>
      <c r="B10" t="s">
        <v>66</v>
      </c>
      <c r="C10" t="s">
        <v>41</v>
      </c>
      <c r="D10" t="s">
        <v>2</v>
      </c>
      <c r="E10" s="1">
        <v>20278</v>
      </c>
      <c r="F10">
        <f t="shared" ca="1" si="0"/>
        <v>69</v>
      </c>
      <c r="G10">
        <f t="shared" ca="1" si="1"/>
        <v>4</v>
      </c>
      <c r="H10" t="s">
        <v>49</v>
      </c>
      <c r="I10">
        <f>VLOOKUP(H10,Listes_Solution!Salaire,2,FALSE)</f>
        <v>1600</v>
      </c>
      <c r="J10">
        <f t="shared" ca="1" si="2"/>
        <v>1920</v>
      </c>
      <c r="K10">
        <f>_xlfn.XLOOKUP(H10,Listes_Solution!$H$2:$H$5,Listes_Solution!$I$2:$I$5)</f>
        <v>1600</v>
      </c>
    </row>
    <row r="11" spans="1:13" x14ac:dyDescent="0.25">
      <c r="A11" t="s">
        <v>65</v>
      </c>
      <c r="B11" t="s">
        <v>67</v>
      </c>
      <c r="C11" t="s">
        <v>41</v>
      </c>
      <c r="D11" t="s">
        <v>3</v>
      </c>
      <c r="E11" s="1">
        <v>19274</v>
      </c>
      <c r="F11">
        <f t="shared" ca="1" si="0"/>
        <v>72</v>
      </c>
      <c r="G11">
        <f t="shared" ca="1" si="1"/>
        <v>4</v>
      </c>
      <c r="H11" t="s">
        <v>48</v>
      </c>
      <c r="I11">
        <f>VLOOKUP(H11,Listes_Solution!Salaire,2,FALSE)</f>
        <v>2500</v>
      </c>
      <c r="J11">
        <f t="shared" ca="1" si="2"/>
        <v>3000</v>
      </c>
      <c r="K11">
        <f>_xlfn.XLOOKUP(H11,Listes_Solution!$H$2:$H$5,Listes_Solution!$I$2:$I$5)</f>
        <v>2500</v>
      </c>
    </row>
    <row r="12" spans="1:13" x14ac:dyDescent="0.25">
      <c r="A12" t="s">
        <v>64</v>
      </c>
      <c r="B12" t="s">
        <v>20</v>
      </c>
      <c r="C12" t="s">
        <v>43</v>
      </c>
      <c r="D12" t="s">
        <v>1</v>
      </c>
      <c r="E12" s="1">
        <v>21800</v>
      </c>
      <c r="F12">
        <f t="shared" ca="1" si="0"/>
        <v>65</v>
      </c>
      <c r="G12">
        <f t="shared" ca="1" si="1"/>
        <v>4</v>
      </c>
      <c r="H12" t="s">
        <v>49</v>
      </c>
      <c r="I12">
        <f>VLOOKUP(H12,Listes_Solution!Salaire,2,FALSE)</f>
        <v>1600</v>
      </c>
      <c r="J12">
        <f t="shared" ca="1" si="2"/>
        <v>1920</v>
      </c>
      <c r="K12">
        <f>_xlfn.XLOOKUP(H12,Listes_Solution!$H$2:$H$5,Listes_Solution!$I$2:$I$5)</f>
        <v>1600</v>
      </c>
    </row>
    <row r="13" spans="1:13" x14ac:dyDescent="0.25">
      <c r="A13" t="s">
        <v>21</v>
      </c>
      <c r="B13" t="s">
        <v>22</v>
      </c>
      <c r="C13" t="s">
        <v>43</v>
      </c>
      <c r="D13" t="s">
        <v>3</v>
      </c>
      <c r="E13" s="1">
        <v>28854</v>
      </c>
      <c r="F13">
        <f t="shared" ca="1" si="0"/>
        <v>45</v>
      </c>
      <c r="G13">
        <f t="shared" ca="1" si="1"/>
        <v>3</v>
      </c>
      <c r="H13" t="s">
        <v>47</v>
      </c>
      <c r="I13">
        <f>VLOOKUP(H13,Listes_Solution!Salaire,2,FALSE)</f>
        <v>1700</v>
      </c>
      <c r="J13">
        <f t="shared" ca="1" si="2"/>
        <v>1955</v>
      </c>
      <c r="K13">
        <f>_xlfn.XLOOKUP(H13,Listes_Solution!$H$2:$H$5,Listes_Solution!$I$2:$I$5)</f>
        <v>1700</v>
      </c>
    </row>
    <row r="14" spans="1:13" x14ac:dyDescent="0.25">
      <c r="A14" t="s">
        <v>23</v>
      </c>
      <c r="B14" t="s">
        <v>24</v>
      </c>
      <c r="C14" t="s">
        <v>41</v>
      </c>
      <c r="D14" t="s">
        <v>2</v>
      </c>
      <c r="E14" s="1">
        <v>25262</v>
      </c>
      <c r="F14">
        <f t="shared" ca="1" si="0"/>
        <v>55</v>
      </c>
      <c r="G14">
        <f t="shared" ca="1" si="1"/>
        <v>4</v>
      </c>
      <c r="H14" t="s">
        <v>49</v>
      </c>
      <c r="I14">
        <f>VLOOKUP(H14,Listes_Solution!Salaire,2,FALSE)</f>
        <v>1600</v>
      </c>
      <c r="J14">
        <f t="shared" ca="1" si="2"/>
        <v>1920</v>
      </c>
      <c r="K14">
        <f>_xlfn.XLOOKUP(H14,Listes_Solution!$H$2:$H$5,Listes_Solution!$I$2:$I$5)</f>
        <v>1600</v>
      </c>
    </row>
    <row r="15" spans="1:13" x14ac:dyDescent="0.25">
      <c r="A15" t="s">
        <v>25</v>
      </c>
      <c r="B15" t="s">
        <v>26</v>
      </c>
      <c r="C15" t="s">
        <v>43</v>
      </c>
      <c r="D15" t="s">
        <v>3</v>
      </c>
      <c r="E15" s="1">
        <v>21644</v>
      </c>
      <c r="F15">
        <f t="shared" ca="1" si="0"/>
        <v>65</v>
      </c>
      <c r="G15">
        <f t="shared" ca="1" si="1"/>
        <v>4</v>
      </c>
      <c r="H15" t="s">
        <v>47</v>
      </c>
      <c r="I15">
        <f>VLOOKUP(H15,Listes_Solution!Salaire,2,FALSE)</f>
        <v>1700</v>
      </c>
      <c r="J15">
        <f t="shared" ca="1" si="2"/>
        <v>2040</v>
      </c>
      <c r="K15">
        <f>_xlfn.XLOOKUP(H15,Listes_Solution!$H$2:$H$5,Listes_Solution!$I$2:$I$5)</f>
        <v>1700</v>
      </c>
    </row>
    <row r="16" spans="1:13" x14ac:dyDescent="0.25">
      <c r="A16" t="s">
        <v>27</v>
      </c>
      <c r="B16" t="s">
        <v>28</v>
      </c>
      <c r="C16" t="s">
        <v>41</v>
      </c>
      <c r="D16" t="s">
        <v>3</v>
      </c>
      <c r="E16" s="1">
        <v>22135</v>
      </c>
      <c r="F16">
        <f t="shared" ca="1" si="0"/>
        <v>64</v>
      </c>
      <c r="G16">
        <f t="shared" ca="1" si="1"/>
        <v>4</v>
      </c>
      <c r="H16" t="s">
        <v>50</v>
      </c>
      <c r="I16">
        <f>VLOOKUP(H16,Listes_Solution!Salaire,2,FALSE)</f>
        <v>1900</v>
      </c>
      <c r="J16">
        <f t="shared" ca="1" si="2"/>
        <v>2280</v>
      </c>
      <c r="K16">
        <f>_xlfn.XLOOKUP(H16,Listes_Solution!$H$2:$H$5,Listes_Solution!$I$2:$I$5)</f>
        <v>1900</v>
      </c>
    </row>
    <row r="17" spans="1:11" x14ac:dyDescent="0.25">
      <c r="A17" t="s">
        <v>29</v>
      </c>
      <c r="B17" t="s">
        <v>30</v>
      </c>
      <c r="C17" t="s">
        <v>43</v>
      </c>
      <c r="D17" t="s">
        <v>1</v>
      </c>
      <c r="E17" s="1">
        <v>24264</v>
      </c>
      <c r="F17">
        <f t="shared" ca="1" si="0"/>
        <v>58</v>
      </c>
      <c r="G17">
        <f t="shared" ca="1" si="1"/>
        <v>4</v>
      </c>
      <c r="H17" t="s">
        <v>47</v>
      </c>
      <c r="I17">
        <f>VLOOKUP(H17,Listes_Solution!Salaire,2,FALSE)</f>
        <v>1700</v>
      </c>
      <c r="J17">
        <f t="shared" ca="1" si="2"/>
        <v>2040</v>
      </c>
      <c r="K17">
        <f>_xlfn.XLOOKUP(H17,Listes_Solution!$H$2:$H$5,Listes_Solution!$I$2:$I$5)</f>
        <v>1700</v>
      </c>
    </row>
    <row r="18" spans="1:11" x14ac:dyDescent="0.25">
      <c r="A18" t="s">
        <v>62</v>
      </c>
      <c r="B18" t="s">
        <v>31</v>
      </c>
      <c r="C18" t="s">
        <v>43</v>
      </c>
      <c r="D18" t="s">
        <v>2</v>
      </c>
      <c r="E18" s="1">
        <v>28819</v>
      </c>
      <c r="F18">
        <f t="shared" ca="1" si="0"/>
        <v>45</v>
      </c>
      <c r="G18">
        <f t="shared" ca="1" si="1"/>
        <v>3</v>
      </c>
      <c r="H18" t="s">
        <v>48</v>
      </c>
      <c r="I18">
        <f>VLOOKUP(H18,Listes_Solution!Salaire,2,FALSE)</f>
        <v>2500</v>
      </c>
      <c r="J18">
        <f t="shared" ca="1" si="2"/>
        <v>2875</v>
      </c>
      <c r="K18">
        <f>_xlfn.XLOOKUP(H18,Listes_Solution!$H$2:$H$5,Listes_Solution!$I$2:$I$5)</f>
        <v>2500</v>
      </c>
    </row>
    <row r="19" spans="1:11" x14ac:dyDescent="0.25">
      <c r="A19" t="s">
        <v>32</v>
      </c>
      <c r="B19" t="s">
        <v>33</v>
      </c>
      <c r="C19" t="s">
        <v>41</v>
      </c>
      <c r="D19" t="s">
        <v>2</v>
      </c>
      <c r="E19" s="1">
        <v>30254</v>
      </c>
      <c r="F19">
        <f t="shared" ca="1" si="0"/>
        <v>42</v>
      </c>
      <c r="G19">
        <f t="shared" ca="1" si="1"/>
        <v>2</v>
      </c>
      <c r="H19" t="s">
        <v>49</v>
      </c>
      <c r="I19">
        <f>VLOOKUP(H19,Listes_Solution!Salaire,2,FALSE)</f>
        <v>1600</v>
      </c>
      <c r="J19">
        <f t="shared" ca="1" si="2"/>
        <v>1760</v>
      </c>
      <c r="K19">
        <f>_xlfn.XLOOKUP(H19,Listes_Solution!$H$2:$H$5,Listes_Solution!$I$2:$I$5)</f>
        <v>1600</v>
      </c>
    </row>
    <row r="20" spans="1:11" x14ac:dyDescent="0.25">
      <c r="A20" t="s">
        <v>34</v>
      </c>
      <c r="B20" t="s">
        <v>35</v>
      </c>
      <c r="C20" t="s">
        <v>41</v>
      </c>
      <c r="D20" t="s">
        <v>1</v>
      </c>
      <c r="E20" s="1">
        <v>21802</v>
      </c>
      <c r="F20">
        <f t="shared" ca="1" si="0"/>
        <v>65</v>
      </c>
      <c r="G20">
        <f t="shared" ca="1" si="1"/>
        <v>4</v>
      </c>
      <c r="H20" t="s">
        <v>49</v>
      </c>
      <c r="I20">
        <f>VLOOKUP(H20,Listes_Solution!Salaire,2,FALSE)</f>
        <v>1600</v>
      </c>
      <c r="J20">
        <f t="shared" ca="1" si="2"/>
        <v>1920</v>
      </c>
      <c r="K20">
        <f>_xlfn.XLOOKUP(H20,Listes_Solution!$H$2:$H$5,Listes_Solution!$I$2:$I$5)</f>
        <v>1600</v>
      </c>
    </row>
    <row r="21" spans="1:11" x14ac:dyDescent="0.25">
      <c r="A21" t="s">
        <v>38</v>
      </c>
      <c r="B21" t="s">
        <v>39</v>
      </c>
      <c r="C21" t="s">
        <v>41</v>
      </c>
      <c r="D21" t="s">
        <v>3</v>
      </c>
      <c r="E21" s="1">
        <v>23924</v>
      </c>
      <c r="F21">
        <f t="shared" ca="1" si="0"/>
        <v>59</v>
      </c>
      <c r="G21">
        <f t="shared" ca="1" si="1"/>
        <v>4</v>
      </c>
      <c r="H21" t="s">
        <v>50</v>
      </c>
      <c r="I21">
        <f>VLOOKUP(H21,Listes_Solution!Salaire,2,FALSE)</f>
        <v>1900</v>
      </c>
      <c r="J21">
        <f t="shared" ca="1" si="2"/>
        <v>2280</v>
      </c>
      <c r="K21">
        <f>_xlfn.XLOOKUP(H21,Listes_Solution!$H$2:$H$5,Listes_Solution!$I$2:$I$5)</f>
        <v>1900</v>
      </c>
    </row>
    <row r="22" spans="1:11" x14ac:dyDescent="0.25">
      <c r="A22" t="s">
        <v>44</v>
      </c>
      <c r="B22" t="s">
        <v>45</v>
      </c>
      <c r="C22" t="s">
        <v>41</v>
      </c>
      <c r="D22" t="s">
        <v>1</v>
      </c>
      <c r="E22" s="1">
        <v>30476</v>
      </c>
      <c r="F22">
        <f t="shared" ca="1" si="0"/>
        <v>41</v>
      </c>
      <c r="G22">
        <f t="shared" ca="1" si="1"/>
        <v>2</v>
      </c>
      <c r="H22" t="s">
        <v>50</v>
      </c>
      <c r="I22">
        <f>VLOOKUP(H22,Listes_Solution!Salaire,2,FALSE)</f>
        <v>1900</v>
      </c>
      <c r="J22">
        <f t="shared" ca="1" si="2"/>
        <v>2090</v>
      </c>
      <c r="K22">
        <f>_xlfn.XLOOKUP(H22,Listes_Solution!$H$2:$H$5,Listes_Solution!$I$2:$I$5)</f>
        <v>1900</v>
      </c>
    </row>
    <row r="25" spans="1:11" x14ac:dyDescent="0.25">
      <c r="A25" s="17" t="s">
        <v>81</v>
      </c>
    </row>
    <row r="27" spans="1:11" x14ac:dyDescent="0.25">
      <c r="A27" s="17" t="s">
        <v>82</v>
      </c>
    </row>
    <row r="41" spans="1:13" x14ac:dyDescent="0.25">
      <c r="A41" t="s">
        <v>102</v>
      </c>
    </row>
    <row r="43" spans="1:13" x14ac:dyDescent="0.25">
      <c r="A43" s="23" t="s">
        <v>104</v>
      </c>
      <c r="M43" t="s">
        <v>103</v>
      </c>
    </row>
    <row r="56" spans="1:1" x14ac:dyDescent="0.25">
      <c r="A56" s="17" t="s">
        <v>101</v>
      </c>
    </row>
  </sheetData>
  <dataValidations count="2">
    <dataValidation type="list" allowBlank="1" showInputMessage="1" showErrorMessage="1" sqref="D2:D21" xr:uid="{00000000-0002-0000-0400-000000000000}">
      <formula1>Etat_civil</formula1>
    </dataValidation>
    <dataValidation type="list" allowBlank="1" showInputMessage="1" showErrorMessage="1" sqref="H2:H22" xr:uid="{00000000-0002-0000-0400-000001000000}">
      <formula1>Service</formula1>
    </dataValidation>
  </dataValidations>
  <hyperlinks>
    <hyperlink ref="M1" location="Questions!A1" display="Retour" xr:uid="{00000000-0004-0000-0400-000000000000}"/>
  </hyperlinks>
  <pageMargins left="0.78740157499999996" right="0.78740157499999996" top="0.984251969" bottom="0.984251969" header="0.4921259845" footer="0.4921259845"/>
  <pageSetup paperSize="9" orientation="landscape" horizontalDpi="4294967293" verticalDpi="0" r:id="rId1"/>
  <headerFooter alignWithMargins="0">
    <oddHeader>&amp;F</oddHeader>
    <oddFooter>&amp;A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Feuil9"/>
  <dimension ref="A1:N22"/>
  <sheetViews>
    <sheetView workbookViewId="0"/>
  </sheetViews>
  <sheetFormatPr baseColWidth="10" defaultRowHeight="13.2" x14ac:dyDescent="0.25"/>
  <cols>
    <col min="1" max="1" width="35.33203125" customWidth="1"/>
    <col min="2" max="2" width="3.6640625" customWidth="1"/>
    <col min="5" max="5" width="5.33203125" bestFit="1" customWidth="1"/>
    <col min="7" max="7" width="16.44140625" customWidth="1"/>
    <col min="8" max="8" width="4.88671875" customWidth="1"/>
    <col min="9" max="9" width="8.5546875" bestFit="1" customWidth="1"/>
    <col min="10" max="10" width="11" bestFit="1" customWidth="1"/>
    <col min="11" max="11" width="7.6640625" bestFit="1" customWidth="1"/>
  </cols>
  <sheetData>
    <row r="1" spans="1:14" x14ac:dyDescent="0.25">
      <c r="A1" s="17" t="s">
        <v>90</v>
      </c>
      <c r="C1" t="s">
        <v>4</v>
      </c>
      <c r="D1" t="s">
        <v>36</v>
      </c>
      <c r="E1" t="s">
        <v>40</v>
      </c>
      <c r="F1" t="s">
        <v>0</v>
      </c>
      <c r="G1" t="s">
        <v>37</v>
      </c>
      <c r="H1" t="s">
        <v>53</v>
      </c>
      <c r="I1" t="s">
        <v>54</v>
      </c>
      <c r="J1" t="s">
        <v>46</v>
      </c>
      <c r="K1" t="s">
        <v>51</v>
      </c>
      <c r="N1" s="19" t="s">
        <v>79</v>
      </c>
    </row>
    <row r="2" spans="1:14" x14ac:dyDescent="0.25">
      <c r="A2" s="17" t="s">
        <v>91</v>
      </c>
      <c r="C2" t="s">
        <v>62</v>
      </c>
      <c r="D2" t="s">
        <v>31</v>
      </c>
      <c r="E2" t="s">
        <v>43</v>
      </c>
      <c r="F2" t="s">
        <v>2</v>
      </c>
      <c r="G2" s="1">
        <v>28819</v>
      </c>
      <c r="H2">
        <f t="shared" ref="H2:H22" ca="1" si="0">DATEDIF(G2,TODAY(),"y")</f>
        <v>45</v>
      </c>
      <c r="I2">
        <f t="shared" ref="I2:I22" ca="1" si="1">IF(H2&lt;25,0,IF(AND(H2&gt;=25,H2&lt;35),1,IF(AND(H2&gt;=35,H2&lt;45),2,IF(AND(H2&gt;=45,H2&lt;55),3,4))))</f>
        <v>3</v>
      </c>
      <c r="J2" t="s">
        <v>48</v>
      </c>
      <c r="K2">
        <f t="shared" ref="K2:K22" ca="1" si="2">VLOOKUP(J2,Salaire,2,FALSE)+VLOOKUP(J2,Salaire,2,FALSE)*I2*0.05</f>
        <v>2875</v>
      </c>
    </row>
    <row r="3" spans="1:14" x14ac:dyDescent="0.25">
      <c r="A3" s="17" t="s">
        <v>92</v>
      </c>
      <c r="C3" t="s">
        <v>7</v>
      </c>
      <c r="D3" t="s">
        <v>8</v>
      </c>
      <c r="E3" t="s">
        <v>41</v>
      </c>
      <c r="F3" t="s">
        <v>1</v>
      </c>
      <c r="G3" s="1">
        <v>29295</v>
      </c>
      <c r="H3">
        <f t="shared" ca="1" si="0"/>
        <v>44</v>
      </c>
      <c r="I3">
        <f t="shared" ca="1" si="1"/>
        <v>2</v>
      </c>
      <c r="J3" t="s">
        <v>48</v>
      </c>
      <c r="K3">
        <f t="shared" ca="1" si="2"/>
        <v>2750</v>
      </c>
    </row>
    <row r="4" spans="1:14" x14ac:dyDescent="0.25">
      <c r="A4" s="17" t="s">
        <v>89</v>
      </c>
      <c r="C4" t="s">
        <v>65</v>
      </c>
      <c r="D4" t="s">
        <v>67</v>
      </c>
      <c r="E4" t="s">
        <v>41</v>
      </c>
      <c r="F4" t="s">
        <v>3</v>
      </c>
      <c r="G4" s="1">
        <v>19274</v>
      </c>
      <c r="H4">
        <f t="shared" ca="1" si="0"/>
        <v>72</v>
      </c>
      <c r="I4">
        <f t="shared" ca="1" si="1"/>
        <v>4</v>
      </c>
      <c r="J4" t="s">
        <v>48</v>
      </c>
      <c r="K4">
        <f t="shared" ca="1" si="2"/>
        <v>3000</v>
      </c>
    </row>
    <row r="5" spans="1:14" x14ac:dyDescent="0.25">
      <c r="C5" t="s">
        <v>5</v>
      </c>
      <c r="D5" t="s">
        <v>6</v>
      </c>
      <c r="E5" t="s">
        <v>41</v>
      </c>
      <c r="F5" t="s">
        <v>1</v>
      </c>
      <c r="G5" s="1">
        <v>24124</v>
      </c>
      <c r="H5">
        <f ca="1">DATEDIF(G5,TODAY(),"y")</f>
        <v>58</v>
      </c>
      <c r="I5">
        <f ca="1">IF(H5&lt;25,0,IF(AND(H5&gt;=25,H5&lt;35),1,IF(AND(H5&gt;=35,H5&lt;45),2,IF(AND(H5&gt;=45,H5&lt;55),3,4))))</f>
        <v>4</v>
      </c>
      <c r="J5" t="s">
        <v>50</v>
      </c>
      <c r="K5">
        <f ca="1">VLOOKUP(J5,Salaire,2,FALSE)+VLOOKUP(J5,Salaire,2,FALSE)*I5*0.05</f>
        <v>2280</v>
      </c>
    </row>
    <row r="6" spans="1:14" x14ac:dyDescent="0.25">
      <c r="C6" t="s">
        <v>12</v>
      </c>
      <c r="D6" t="s">
        <v>13</v>
      </c>
      <c r="E6" t="s">
        <v>41</v>
      </c>
      <c r="F6" t="s">
        <v>2</v>
      </c>
      <c r="G6" s="1">
        <v>23262</v>
      </c>
      <c r="H6">
        <f t="shared" ca="1" si="0"/>
        <v>61</v>
      </c>
      <c r="I6">
        <f t="shared" ca="1" si="1"/>
        <v>4</v>
      </c>
      <c r="J6" t="s">
        <v>50</v>
      </c>
      <c r="K6">
        <f t="shared" ca="1" si="2"/>
        <v>2280</v>
      </c>
    </row>
    <row r="7" spans="1:14" x14ac:dyDescent="0.25">
      <c r="C7" t="s">
        <v>18</v>
      </c>
      <c r="D7" t="s">
        <v>19</v>
      </c>
      <c r="E7" t="s">
        <v>41</v>
      </c>
      <c r="F7" t="s">
        <v>2</v>
      </c>
      <c r="G7" s="1">
        <v>25906</v>
      </c>
      <c r="H7">
        <f t="shared" ca="1" si="0"/>
        <v>53</v>
      </c>
      <c r="I7">
        <f t="shared" ca="1" si="1"/>
        <v>3</v>
      </c>
      <c r="J7" t="s">
        <v>50</v>
      </c>
      <c r="K7">
        <f t="shared" ca="1" si="2"/>
        <v>2185</v>
      </c>
    </row>
    <row r="8" spans="1:14" x14ac:dyDescent="0.25">
      <c r="C8" t="s">
        <v>27</v>
      </c>
      <c r="D8" t="s">
        <v>28</v>
      </c>
      <c r="E8" t="s">
        <v>41</v>
      </c>
      <c r="F8" t="s">
        <v>3</v>
      </c>
      <c r="G8" s="1">
        <v>22135</v>
      </c>
      <c r="H8">
        <f t="shared" ca="1" si="0"/>
        <v>64</v>
      </c>
      <c r="I8">
        <f t="shared" ca="1" si="1"/>
        <v>4</v>
      </c>
      <c r="J8" t="s">
        <v>50</v>
      </c>
      <c r="K8">
        <f t="shared" ca="1" si="2"/>
        <v>2280</v>
      </c>
    </row>
    <row r="9" spans="1:14" x14ac:dyDescent="0.25">
      <c r="C9" t="s">
        <v>38</v>
      </c>
      <c r="D9" t="s">
        <v>39</v>
      </c>
      <c r="E9" t="s">
        <v>41</v>
      </c>
      <c r="F9" t="s">
        <v>3</v>
      </c>
      <c r="G9" s="1">
        <v>23924</v>
      </c>
      <c r="H9">
        <f t="shared" ca="1" si="0"/>
        <v>59</v>
      </c>
      <c r="I9">
        <f t="shared" ca="1" si="1"/>
        <v>4</v>
      </c>
      <c r="J9" t="s">
        <v>50</v>
      </c>
      <c r="K9">
        <f t="shared" ca="1" si="2"/>
        <v>2280</v>
      </c>
    </row>
    <row r="10" spans="1:14" x14ac:dyDescent="0.25">
      <c r="C10" t="s">
        <v>44</v>
      </c>
      <c r="D10" t="s">
        <v>45</v>
      </c>
      <c r="E10" t="s">
        <v>41</v>
      </c>
      <c r="F10" t="s">
        <v>1</v>
      </c>
      <c r="G10" s="1">
        <v>30476</v>
      </c>
      <c r="H10">
        <f t="shared" ca="1" si="0"/>
        <v>41</v>
      </c>
      <c r="I10">
        <f t="shared" ca="1" si="1"/>
        <v>2</v>
      </c>
      <c r="J10" t="s">
        <v>50</v>
      </c>
      <c r="K10">
        <f t="shared" ca="1" si="2"/>
        <v>2090</v>
      </c>
    </row>
    <row r="11" spans="1:14" x14ac:dyDescent="0.25">
      <c r="C11" t="s">
        <v>64</v>
      </c>
      <c r="D11" t="s">
        <v>20</v>
      </c>
      <c r="E11" t="s">
        <v>43</v>
      </c>
      <c r="F11" t="s">
        <v>1</v>
      </c>
      <c r="G11" s="1">
        <v>21800</v>
      </c>
      <c r="H11">
        <f t="shared" ca="1" si="0"/>
        <v>65</v>
      </c>
      <c r="I11">
        <f t="shared" ca="1" si="1"/>
        <v>4</v>
      </c>
      <c r="J11" t="s">
        <v>49</v>
      </c>
      <c r="K11">
        <f t="shared" ca="1" si="2"/>
        <v>1920</v>
      </c>
    </row>
    <row r="12" spans="1:14" x14ac:dyDescent="0.25">
      <c r="C12" t="s">
        <v>9</v>
      </c>
      <c r="D12" t="s">
        <v>10</v>
      </c>
      <c r="E12" t="s">
        <v>41</v>
      </c>
      <c r="F12" t="s">
        <v>3</v>
      </c>
      <c r="G12" s="1">
        <v>15382</v>
      </c>
      <c r="H12">
        <f t="shared" ca="1" si="0"/>
        <v>82</v>
      </c>
      <c r="I12">
        <f t="shared" ca="1" si="1"/>
        <v>4</v>
      </c>
      <c r="J12" t="s">
        <v>49</v>
      </c>
      <c r="K12">
        <f t="shared" ca="1" si="2"/>
        <v>1920</v>
      </c>
    </row>
    <row r="13" spans="1:14" x14ac:dyDescent="0.25">
      <c r="C13" t="s">
        <v>11</v>
      </c>
      <c r="D13" t="s">
        <v>42</v>
      </c>
      <c r="E13" t="s">
        <v>41</v>
      </c>
      <c r="F13" t="s">
        <v>1</v>
      </c>
      <c r="G13" s="1">
        <v>23867</v>
      </c>
      <c r="H13">
        <f t="shared" ca="1" si="0"/>
        <v>59</v>
      </c>
      <c r="I13">
        <f t="shared" ca="1" si="1"/>
        <v>4</v>
      </c>
      <c r="J13" t="s">
        <v>49</v>
      </c>
      <c r="K13">
        <f t="shared" ca="1" si="2"/>
        <v>1920</v>
      </c>
    </row>
    <row r="14" spans="1:14" x14ac:dyDescent="0.25">
      <c r="C14" t="s">
        <v>14</v>
      </c>
      <c r="D14" t="s">
        <v>15</v>
      </c>
      <c r="E14" t="s">
        <v>41</v>
      </c>
      <c r="F14" t="s">
        <v>2</v>
      </c>
      <c r="G14" s="1">
        <v>27613</v>
      </c>
      <c r="H14">
        <f t="shared" ca="1" si="0"/>
        <v>49</v>
      </c>
      <c r="I14">
        <f t="shared" ca="1" si="1"/>
        <v>3</v>
      </c>
      <c r="J14" t="s">
        <v>49</v>
      </c>
      <c r="K14">
        <f t="shared" ca="1" si="2"/>
        <v>1840</v>
      </c>
    </row>
    <row r="15" spans="1:14" x14ac:dyDescent="0.25">
      <c r="C15" t="s">
        <v>16</v>
      </c>
      <c r="D15" t="s">
        <v>17</v>
      </c>
      <c r="E15" t="s">
        <v>41</v>
      </c>
      <c r="F15" t="s">
        <v>1</v>
      </c>
      <c r="G15" s="1">
        <v>30355</v>
      </c>
      <c r="H15">
        <f t="shared" ca="1" si="0"/>
        <v>41</v>
      </c>
      <c r="I15">
        <f t="shared" ca="1" si="1"/>
        <v>2</v>
      </c>
      <c r="J15" t="s">
        <v>49</v>
      </c>
      <c r="K15">
        <f t="shared" ca="1" si="2"/>
        <v>1760</v>
      </c>
    </row>
    <row r="16" spans="1:14" x14ac:dyDescent="0.25">
      <c r="C16" t="s">
        <v>65</v>
      </c>
      <c r="D16" t="s">
        <v>66</v>
      </c>
      <c r="E16" t="s">
        <v>41</v>
      </c>
      <c r="F16" t="s">
        <v>2</v>
      </c>
      <c r="G16" s="1">
        <v>20278</v>
      </c>
      <c r="H16">
        <f t="shared" ca="1" si="0"/>
        <v>69</v>
      </c>
      <c r="I16">
        <f t="shared" ca="1" si="1"/>
        <v>4</v>
      </c>
      <c r="J16" t="s">
        <v>49</v>
      </c>
      <c r="K16">
        <f t="shared" ca="1" si="2"/>
        <v>1920</v>
      </c>
    </row>
    <row r="17" spans="3:11" x14ac:dyDescent="0.25">
      <c r="C17" t="s">
        <v>23</v>
      </c>
      <c r="D17" t="s">
        <v>24</v>
      </c>
      <c r="E17" t="s">
        <v>41</v>
      </c>
      <c r="F17" t="s">
        <v>2</v>
      </c>
      <c r="G17" s="1">
        <v>25262</v>
      </c>
      <c r="H17">
        <f t="shared" ca="1" si="0"/>
        <v>55</v>
      </c>
      <c r="I17">
        <f t="shared" ca="1" si="1"/>
        <v>4</v>
      </c>
      <c r="J17" t="s">
        <v>49</v>
      </c>
      <c r="K17">
        <f t="shared" ca="1" si="2"/>
        <v>1920</v>
      </c>
    </row>
    <row r="18" spans="3:11" x14ac:dyDescent="0.25">
      <c r="C18" t="s">
        <v>32</v>
      </c>
      <c r="D18" t="s">
        <v>33</v>
      </c>
      <c r="E18" t="s">
        <v>41</v>
      </c>
      <c r="F18" t="s">
        <v>2</v>
      </c>
      <c r="G18" s="1">
        <v>30254</v>
      </c>
      <c r="H18">
        <f t="shared" ca="1" si="0"/>
        <v>42</v>
      </c>
      <c r="I18">
        <f t="shared" ca="1" si="1"/>
        <v>2</v>
      </c>
      <c r="J18" t="s">
        <v>49</v>
      </c>
      <c r="K18">
        <f t="shared" ca="1" si="2"/>
        <v>1760</v>
      </c>
    </row>
    <row r="19" spans="3:11" x14ac:dyDescent="0.25">
      <c r="C19" t="s">
        <v>34</v>
      </c>
      <c r="D19" t="s">
        <v>35</v>
      </c>
      <c r="E19" t="s">
        <v>41</v>
      </c>
      <c r="F19" t="s">
        <v>1</v>
      </c>
      <c r="G19" s="1">
        <v>21802</v>
      </c>
      <c r="H19">
        <f t="shared" ca="1" si="0"/>
        <v>65</v>
      </c>
      <c r="I19">
        <f t="shared" ca="1" si="1"/>
        <v>4</v>
      </c>
      <c r="J19" t="s">
        <v>49</v>
      </c>
      <c r="K19">
        <f t="shared" ca="1" si="2"/>
        <v>1920</v>
      </c>
    </row>
    <row r="20" spans="3:11" x14ac:dyDescent="0.25">
      <c r="C20" t="s">
        <v>21</v>
      </c>
      <c r="D20" t="s">
        <v>22</v>
      </c>
      <c r="E20" t="s">
        <v>43</v>
      </c>
      <c r="F20" t="s">
        <v>3</v>
      </c>
      <c r="G20" s="1">
        <v>28854</v>
      </c>
      <c r="H20">
        <f t="shared" ca="1" si="0"/>
        <v>45</v>
      </c>
      <c r="I20">
        <f t="shared" ca="1" si="1"/>
        <v>3</v>
      </c>
      <c r="J20" t="s">
        <v>47</v>
      </c>
      <c r="K20">
        <f t="shared" ca="1" si="2"/>
        <v>1955</v>
      </c>
    </row>
    <row r="21" spans="3:11" x14ac:dyDescent="0.25">
      <c r="C21" t="s">
        <v>25</v>
      </c>
      <c r="D21" t="s">
        <v>26</v>
      </c>
      <c r="E21" t="s">
        <v>43</v>
      </c>
      <c r="F21" t="s">
        <v>3</v>
      </c>
      <c r="G21" s="1">
        <v>21644</v>
      </c>
      <c r="H21">
        <f t="shared" ca="1" si="0"/>
        <v>65</v>
      </c>
      <c r="I21">
        <f t="shared" ca="1" si="1"/>
        <v>4</v>
      </c>
      <c r="J21" t="s">
        <v>47</v>
      </c>
      <c r="K21">
        <f t="shared" ca="1" si="2"/>
        <v>2040</v>
      </c>
    </row>
    <row r="22" spans="3:11" x14ac:dyDescent="0.25">
      <c r="C22" t="s">
        <v>29</v>
      </c>
      <c r="D22" t="s">
        <v>30</v>
      </c>
      <c r="E22" t="s">
        <v>43</v>
      </c>
      <c r="F22" t="s">
        <v>1</v>
      </c>
      <c r="G22" s="1">
        <v>24264</v>
      </c>
      <c r="H22">
        <f t="shared" ca="1" si="0"/>
        <v>58</v>
      </c>
      <c r="I22">
        <f t="shared" ca="1" si="1"/>
        <v>4</v>
      </c>
      <c r="J22" t="s">
        <v>47</v>
      </c>
      <c r="K22">
        <f t="shared" ca="1" si="2"/>
        <v>2040</v>
      </c>
    </row>
  </sheetData>
  <phoneticPr fontId="0" type="noConversion"/>
  <dataValidations count="2">
    <dataValidation type="list" allowBlank="1" showInputMessage="1" showErrorMessage="1" sqref="F2:F21" xr:uid="{00000000-0002-0000-0500-000000000000}">
      <formula1>Etat_civil</formula1>
    </dataValidation>
    <dataValidation type="list" allowBlank="1" showInputMessage="1" showErrorMessage="1" sqref="J2:J22" xr:uid="{00000000-0002-0000-0500-000001000000}">
      <formula1>Service</formula1>
    </dataValidation>
  </dataValidations>
  <hyperlinks>
    <hyperlink ref="N1" location="Questions!A1" display="Retour" xr:uid="{00000000-0004-0000-0500-000000000000}"/>
  </hyperlinks>
  <pageMargins left="0.78740157499999996" right="0.78740157499999996" top="0.984251969" bottom="0.984251969" header="0.4921259845" footer="0.492125984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33"/>
  <sheetViews>
    <sheetView topLeftCell="B1" workbookViewId="0">
      <selection activeCell="N1" sqref="N1"/>
    </sheetView>
  </sheetViews>
  <sheetFormatPr baseColWidth="10" defaultRowHeight="13.2" outlineLevelRow="3" x14ac:dyDescent="0.25"/>
  <cols>
    <col min="1" max="1" width="35.33203125" customWidth="1"/>
    <col min="2" max="2" width="3.6640625" customWidth="1"/>
    <col min="3" max="3" width="14.44140625" customWidth="1"/>
    <col min="5" max="5" width="12.88671875" customWidth="1"/>
    <col min="6" max="6" width="0" hidden="1" customWidth="1"/>
    <col min="7" max="7" width="16.44140625" hidden="1" customWidth="1"/>
    <col min="8" max="8" width="4.88671875" hidden="1" customWidth="1"/>
    <col min="9" max="9" width="8.5546875" hidden="1" customWidth="1"/>
    <col min="10" max="10" width="5.44140625" hidden="1" customWidth="1"/>
    <col min="11" max="11" width="7.6640625" bestFit="1" customWidth="1"/>
  </cols>
  <sheetData>
    <row r="1" spans="1:14" x14ac:dyDescent="0.25">
      <c r="A1" s="17" t="s">
        <v>90</v>
      </c>
      <c r="C1" t="s">
        <v>4</v>
      </c>
      <c r="D1" t="s">
        <v>36</v>
      </c>
      <c r="E1" t="s">
        <v>40</v>
      </c>
      <c r="F1" t="s">
        <v>0</v>
      </c>
      <c r="G1" t="s">
        <v>37</v>
      </c>
      <c r="H1" t="s">
        <v>53</v>
      </c>
      <c r="I1" t="s">
        <v>54</v>
      </c>
      <c r="J1" t="s">
        <v>46</v>
      </c>
      <c r="K1" t="s">
        <v>51</v>
      </c>
      <c r="N1" s="19" t="s">
        <v>79</v>
      </c>
    </row>
    <row r="2" spans="1:14" outlineLevel="3" x14ac:dyDescent="0.25">
      <c r="A2" s="17" t="s">
        <v>91</v>
      </c>
      <c r="C2" t="s">
        <v>62</v>
      </c>
      <c r="D2" t="s">
        <v>31</v>
      </c>
      <c r="E2" t="s">
        <v>43</v>
      </c>
      <c r="F2" t="s">
        <v>2</v>
      </c>
      <c r="G2" s="1">
        <v>28819</v>
      </c>
      <c r="H2">
        <f ca="1">DATEDIF(G2,TODAY(),"y")</f>
        <v>45</v>
      </c>
      <c r="I2">
        <f ca="1">IF(H2&lt;25,0,IF(AND(H2&gt;=25,H2&lt;35),1,IF(AND(H2&gt;=35,H2&lt;45),2,IF(AND(H2&gt;=45,H2&lt;55),3,4))))</f>
        <v>3</v>
      </c>
      <c r="J2" t="s">
        <v>48</v>
      </c>
      <c r="K2">
        <f ca="1">VLOOKUP(J2,Salaire,2,FALSE)+VLOOKUP(J2,Salaire,2,FALSE)*I2*0.05</f>
        <v>2875</v>
      </c>
    </row>
    <row r="3" spans="1:14" outlineLevel="3" x14ac:dyDescent="0.25">
      <c r="A3" s="17" t="s">
        <v>92</v>
      </c>
      <c r="C3" t="s">
        <v>64</v>
      </c>
      <c r="D3" t="s">
        <v>20</v>
      </c>
      <c r="E3" t="s">
        <v>43</v>
      </c>
      <c r="F3" t="s">
        <v>1</v>
      </c>
      <c r="G3" s="1">
        <v>21800</v>
      </c>
      <c r="H3">
        <f ca="1">DATEDIF(G3,TODAY(),"y")</f>
        <v>65</v>
      </c>
      <c r="I3">
        <f ca="1">IF(H3&lt;25,0,IF(AND(H3&gt;=25,H3&lt;35),1,IF(AND(H3&gt;=35,H3&lt;45),2,IF(AND(H3&gt;=45,H3&lt;55),3,4))))</f>
        <v>4</v>
      </c>
      <c r="J3" t="s">
        <v>49</v>
      </c>
      <c r="K3">
        <f ca="1">VLOOKUP(J3,Salaire,2,FALSE)+VLOOKUP(J3,Salaire,2,FALSE)*I3*0.05</f>
        <v>1920</v>
      </c>
    </row>
    <row r="4" spans="1:14" outlineLevel="3" x14ac:dyDescent="0.25">
      <c r="A4" s="17" t="s">
        <v>89</v>
      </c>
      <c r="C4" t="s">
        <v>21</v>
      </c>
      <c r="D4" t="s">
        <v>22</v>
      </c>
      <c r="E4" t="s">
        <v>43</v>
      </c>
      <c r="F4" t="s">
        <v>3</v>
      </c>
      <c r="G4" s="1">
        <v>28854</v>
      </c>
      <c r="H4">
        <f ca="1">DATEDIF(G4,TODAY(),"y")</f>
        <v>45</v>
      </c>
      <c r="I4">
        <f ca="1">IF(H4&lt;25,0,IF(AND(H4&gt;=25,H4&lt;35),1,IF(AND(H4&gt;=35,H4&lt;45),2,IF(AND(H4&gt;=45,H4&lt;55),3,4))))</f>
        <v>3</v>
      </c>
      <c r="J4" t="s">
        <v>47</v>
      </c>
      <c r="K4">
        <f ca="1">VLOOKUP(J4,Salaire,2,FALSE)+VLOOKUP(J4,Salaire,2,FALSE)*I4*0.05</f>
        <v>1955</v>
      </c>
    </row>
    <row r="5" spans="1:14" outlineLevel="3" x14ac:dyDescent="0.25">
      <c r="C5" t="s">
        <v>25</v>
      </c>
      <c r="D5" t="s">
        <v>26</v>
      </c>
      <c r="E5" t="s">
        <v>43</v>
      </c>
      <c r="F5" t="s">
        <v>3</v>
      </c>
      <c r="G5" s="1">
        <v>21644</v>
      </c>
      <c r="H5">
        <f ca="1">DATEDIF(G5,TODAY(),"y")</f>
        <v>65</v>
      </c>
      <c r="I5">
        <f ca="1">IF(H5&lt;25,0,IF(AND(H5&gt;=25,H5&lt;35),1,IF(AND(H5&gt;=35,H5&lt;45),2,IF(AND(H5&gt;=45,H5&lt;55),3,4))))</f>
        <v>4</v>
      </c>
      <c r="J5" t="s">
        <v>47</v>
      </c>
      <c r="K5">
        <f ca="1">VLOOKUP(J5,Salaire,2,FALSE)+VLOOKUP(J5,Salaire,2,FALSE)*I5*0.05</f>
        <v>2040</v>
      </c>
    </row>
    <row r="6" spans="1:14" outlineLevel="3" x14ac:dyDescent="0.25">
      <c r="C6" t="s">
        <v>29</v>
      </c>
      <c r="D6" t="s">
        <v>30</v>
      </c>
      <c r="E6" t="s">
        <v>43</v>
      </c>
      <c r="F6" t="s">
        <v>1</v>
      </c>
      <c r="G6" s="1">
        <v>24264</v>
      </c>
      <c r="H6">
        <f ca="1">DATEDIF(G6,TODAY(),"y")</f>
        <v>58</v>
      </c>
      <c r="I6">
        <f ca="1">IF(H6&lt;25,0,IF(AND(H6&gt;=25,H6&lt;35),1,IF(AND(H6&gt;=35,H6&lt;45),2,IF(AND(H6&gt;=45,H6&lt;55),3,4))))</f>
        <v>4</v>
      </c>
      <c r="J6" t="s">
        <v>47</v>
      </c>
      <c r="K6">
        <f ca="1">VLOOKUP(J6,Salaire,2,FALSE)+VLOOKUP(J6,Salaire,2,FALSE)*I6*0.05</f>
        <v>2040</v>
      </c>
    </row>
    <row r="7" spans="1:14" outlineLevel="2" x14ac:dyDescent="0.25">
      <c r="E7" s="16" t="s">
        <v>96</v>
      </c>
      <c r="G7" s="1"/>
      <c r="K7">
        <f ca="1">SUBTOTAL(1,K2:K6)</f>
        <v>2166</v>
      </c>
    </row>
    <row r="8" spans="1:14" outlineLevel="1" x14ac:dyDescent="0.25">
      <c r="E8" s="14" t="s">
        <v>94</v>
      </c>
      <c r="G8" s="1"/>
      <c r="K8">
        <f ca="1">SUBTOTAL(3,K2:K6)</f>
        <v>5</v>
      </c>
    </row>
    <row r="9" spans="1:14" hidden="1" outlineLevel="3" x14ac:dyDescent="0.25">
      <c r="C9" t="s">
        <v>7</v>
      </c>
      <c r="D9" t="s">
        <v>8</v>
      </c>
      <c r="E9" t="s">
        <v>41</v>
      </c>
      <c r="F9" t="s">
        <v>1</v>
      </c>
      <c r="G9" s="1">
        <v>29295</v>
      </c>
      <c r="H9">
        <f t="shared" ref="H9:H24" ca="1" si="0">DATEDIF(G9,TODAY(),"y")</f>
        <v>44</v>
      </c>
      <c r="I9">
        <f t="shared" ref="I9:I24" ca="1" si="1">IF(H9&lt;25,0,IF(AND(H9&gt;=25,H9&lt;35),1,IF(AND(H9&gt;=35,H9&lt;45),2,IF(AND(H9&gt;=45,H9&lt;55),3,4))))</f>
        <v>2</v>
      </c>
      <c r="J9" t="s">
        <v>48</v>
      </c>
      <c r="K9">
        <f t="shared" ref="K9:K24" ca="1" si="2">VLOOKUP(J9,Salaire,2,FALSE)+VLOOKUP(J9,Salaire,2,FALSE)*I9*0.05</f>
        <v>2750</v>
      </c>
    </row>
    <row r="10" spans="1:14" hidden="1" outlineLevel="3" x14ac:dyDescent="0.25">
      <c r="C10" t="s">
        <v>65</v>
      </c>
      <c r="D10" t="s">
        <v>67</v>
      </c>
      <c r="E10" t="s">
        <v>41</v>
      </c>
      <c r="F10" t="s">
        <v>3</v>
      </c>
      <c r="G10" s="1">
        <v>19274</v>
      </c>
      <c r="H10">
        <f t="shared" ca="1" si="0"/>
        <v>72</v>
      </c>
      <c r="I10">
        <f t="shared" ca="1" si="1"/>
        <v>4</v>
      </c>
      <c r="J10" t="s">
        <v>48</v>
      </c>
      <c r="K10">
        <f t="shared" ca="1" si="2"/>
        <v>3000</v>
      </c>
    </row>
    <row r="11" spans="1:14" hidden="1" outlineLevel="3" x14ac:dyDescent="0.25">
      <c r="C11" t="s">
        <v>5</v>
      </c>
      <c r="D11" t="s">
        <v>6</v>
      </c>
      <c r="E11" t="s">
        <v>41</v>
      </c>
      <c r="F11" t="s">
        <v>1</v>
      </c>
      <c r="G11" s="1">
        <v>24124</v>
      </c>
      <c r="H11">
        <f t="shared" ca="1" si="0"/>
        <v>58</v>
      </c>
      <c r="I11">
        <f t="shared" ca="1" si="1"/>
        <v>4</v>
      </c>
      <c r="J11" t="s">
        <v>50</v>
      </c>
      <c r="K11">
        <f t="shared" ca="1" si="2"/>
        <v>2280</v>
      </c>
    </row>
    <row r="12" spans="1:14" hidden="1" outlineLevel="3" x14ac:dyDescent="0.25">
      <c r="C12" t="s">
        <v>12</v>
      </c>
      <c r="D12" t="s">
        <v>13</v>
      </c>
      <c r="E12" t="s">
        <v>41</v>
      </c>
      <c r="F12" t="s">
        <v>2</v>
      </c>
      <c r="G12" s="1">
        <v>23262</v>
      </c>
      <c r="H12">
        <f t="shared" ca="1" si="0"/>
        <v>61</v>
      </c>
      <c r="I12">
        <f t="shared" ca="1" si="1"/>
        <v>4</v>
      </c>
      <c r="J12" t="s">
        <v>50</v>
      </c>
      <c r="K12">
        <f t="shared" ca="1" si="2"/>
        <v>2280</v>
      </c>
    </row>
    <row r="13" spans="1:14" hidden="1" outlineLevel="3" x14ac:dyDescent="0.25">
      <c r="C13" t="s">
        <v>18</v>
      </c>
      <c r="D13" t="s">
        <v>19</v>
      </c>
      <c r="E13" t="s">
        <v>41</v>
      </c>
      <c r="F13" t="s">
        <v>2</v>
      </c>
      <c r="G13" s="1">
        <v>25906</v>
      </c>
      <c r="H13">
        <f t="shared" ca="1" si="0"/>
        <v>53</v>
      </c>
      <c r="I13">
        <f t="shared" ca="1" si="1"/>
        <v>3</v>
      </c>
      <c r="J13" t="s">
        <v>50</v>
      </c>
      <c r="K13">
        <f t="shared" ca="1" si="2"/>
        <v>2185</v>
      </c>
    </row>
    <row r="14" spans="1:14" hidden="1" outlineLevel="3" x14ac:dyDescent="0.25">
      <c r="C14" t="s">
        <v>27</v>
      </c>
      <c r="D14" t="s">
        <v>28</v>
      </c>
      <c r="E14" t="s">
        <v>41</v>
      </c>
      <c r="F14" t="s">
        <v>3</v>
      </c>
      <c r="G14" s="1">
        <v>22135</v>
      </c>
      <c r="H14">
        <f t="shared" ca="1" si="0"/>
        <v>64</v>
      </c>
      <c r="I14">
        <f t="shared" ca="1" si="1"/>
        <v>4</v>
      </c>
      <c r="J14" t="s">
        <v>50</v>
      </c>
      <c r="K14">
        <f t="shared" ca="1" si="2"/>
        <v>2280</v>
      </c>
    </row>
    <row r="15" spans="1:14" hidden="1" outlineLevel="3" x14ac:dyDescent="0.25">
      <c r="C15" t="s">
        <v>38</v>
      </c>
      <c r="D15" t="s">
        <v>39</v>
      </c>
      <c r="E15" t="s">
        <v>41</v>
      </c>
      <c r="F15" t="s">
        <v>3</v>
      </c>
      <c r="G15" s="1">
        <v>23924</v>
      </c>
      <c r="H15">
        <f t="shared" ca="1" si="0"/>
        <v>59</v>
      </c>
      <c r="I15">
        <f t="shared" ca="1" si="1"/>
        <v>4</v>
      </c>
      <c r="J15" t="s">
        <v>50</v>
      </c>
      <c r="K15">
        <f t="shared" ca="1" si="2"/>
        <v>2280</v>
      </c>
    </row>
    <row r="16" spans="1:14" hidden="1" outlineLevel="3" x14ac:dyDescent="0.25">
      <c r="C16" t="s">
        <v>44</v>
      </c>
      <c r="D16" t="s">
        <v>45</v>
      </c>
      <c r="E16" t="s">
        <v>41</v>
      </c>
      <c r="F16" t="s">
        <v>1</v>
      </c>
      <c r="G16" s="1">
        <v>30476</v>
      </c>
      <c r="H16">
        <f t="shared" ca="1" si="0"/>
        <v>41</v>
      </c>
      <c r="I16">
        <f t="shared" ca="1" si="1"/>
        <v>2</v>
      </c>
      <c r="J16" t="s">
        <v>50</v>
      </c>
      <c r="K16">
        <f t="shared" ca="1" si="2"/>
        <v>2090</v>
      </c>
    </row>
    <row r="17" spans="3:11" hidden="1" outlineLevel="3" x14ac:dyDescent="0.25">
      <c r="C17" t="s">
        <v>9</v>
      </c>
      <c r="D17" t="s">
        <v>10</v>
      </c>
      <c r="E17" t="s">
        <v>41</v>
      </c>
      <c r="F17" t="s">
        <v>3</v>
      </c>
      <c r="G17" s="1">
        <v>15382</v>
      </c>
      <c r="H17">
        <f t="shared" ca="1" si="0"/>
        <v>82</v>
      </c>
      <c r="I17">
        <f t="shared" ca="1" si="1"/>
        <v>4</v>
      </c>
      <c r="J17" t="s">
        <v>49</v>
      </c>
      <c r="K17">
        <f t="shared" ca="1" si="2"/>
        <v>1920</v>
      </c>
    </row>
    <row r="18" spans="3:11" hidden="1" outlineLevel="3" x14ac:dyDescent="0.25">
      <c r="C18" t="s">
        <v>11</v>
      </c>
      <c r="D18" t="s">
        <v>42</v>
      </c>
      <c r="E18" t="s">
        <v>41</v>
      </c>
      <c r="F18" t="s">
        <v>1</v>
      </c>
      <c r="G18" s="1">
        <v>23867</v>
      </c>
      <c r="H18">
        <f t="shared" ca="1" si="0"/>
        <v>59</v>
      </c>
      <c r="I18">
        <f t="shared" ca="1" si="1"/>
        <v>4</v>
      </c>
      <c r="J18" t="s">
        <v>49</v>
      </c>
      <c r="K18">
        <f t="shared" ca="1" si="2"/>
        <v>1920</v>
      </c>
    </row>
    <row r="19" spans="3:11" hidden="1" outlineLevel="3" x14ac:dyDescent="0.25">
      <c r="C19" t="s">
        <v>14</v>
      </c>
      <c r="D19" t="s">
        <v>15</v>
      </c>
      <c r="E19" t="s">
        <v>41</v>
      </c>
      <c r="F19" t="s">
        <v>2</v>
      </c>
      <c r="G19" s="1">
        <v>27613</v>
      </c>
      <c r="H19">
        <f t="shared" ca="1" si="0"/>
        <v>49</v>
      </c>
      <c r="I19">
        <f t="shared" ca="1" si="1"/>
        <v>3</v>
      </c>
      <c r="J19" t="s">
        <v>49</v>
      </c>
      <c r="K19">
        <f t="shared" ca="1" si="2"/>
        <v>1840</v>
      </c>
    </row>
    <row r="20" spans="3:11" hidden="1" outlineLevel="3" x14ac:dyDescent="0.25">
      <c r="C20" t="s">
        <v>16</v>
      </c>
      <c r="D20" t="s">
        <v>17</v>
      </c>
      <c r="E20" t="s">
        <v>41</v>
      </c>
      <c r="F20" t="s">
        <v>1</v>
      </c>
      <c r="G20" s="1">
        <v>30355</v>
      </c>
      <c r="H20">
        <f t="shared" ca="1" si="0"/>
        <v>41</v>
      </c>
      <c r="I20">
        <f t="shared" ca="1" si="1"/>
        <v>2</v>
      </c>
      <c r="J20" t="s">
        <v>49</v>
      </c>
      <c r="K20">
        <f t="shared" ca="1" si="2"/>
        <v>1760</v>
      </c>
    </row>
    <row r="21" spans="3:11" hidden="1" outlineLevel="3" x14ac:dyDescent="0.25">
      <c r="C21" t="s">
        <v>65</v>
      </c>
      <c r="D21" t="s">
        <v>66</v>
      </c>
      <c r="E21" t="s">
        <v>41</v>
      </c>
      <c r="F21" t="s">
        <v>2</v>
      </c>
      <c r="G21" s="1">
        <v>20278</v>
      </c>
      <c r="H21">
        <f t="shared" ca="1" si="0"/>
        <v>69</v>
      </c>
      <c r="I21">
        <f t="shared" ca="1" si="1"/>
        <v>4</v>
      </c>
      <c r="J21" t="s">
        <v>49</v>
      </c>
      <c r="K21">
        <f t="shared" ca="1" si="2"/>
        <v>1920</v>
      </c>
    </row>
    <row r="22" spans="3:11" hidden="1" outlineLevel="3" x14ac:dyDescent="0.25">
      <c r="C22" t="s">
        <v>23</v>
      </c>
      <c r="D22" t="s">
        <v>24</v>
      </c>
      <c r="E22" t="s">
        <v>41</v>
      </c>
      <c r="F22" t="s">
        <v>2</v>
      </c>
      <c r="G22" s="1">
        <v>25262</v>
      </c>
      <c r="H22">
        <f t="shared" ca="1" si="0"/>
        <v>55</v>
      </c>
      <c r="I22">
        <f t="shared" ca="1" si="1"/>
        <v>4</v>
      </c>
      <c r="J22" t="s">
        <v>49</v>
      </c>
      <c r="K22">
        <f t="shared" ca="1" si="2"/>
        <v>1920</v>
      </c>
    </row>
    <row r="23" spans="3:11" hidden="1" outlineLevel="3" x14ac:dyDescent="0.25">
      <c r="C23" t="s">
        <v>32</v>
      </c>
      <c r="D23" t="s">
        <v>33</v>
      </c>
      <c r="E23" t="s">
        <v>41</v>
      </c>
      <c r="F23" t="s">
        <v>2</v>
      </c>
      <c r="G23" s="1">
        <v>30254</v>
      </c>
      <c r="H23">
        <f t="shared" ca="1" si="0"/>
        <v>42</v>
      </c>
      <c r="I23">
        <f t="shared" ca="1" si="1"/>
        <v>2</v>
      </c>
      <c r="J23" t="s">
        <v>49</v>
      </c>
      <c r="K23">
        <f t="shared" ca="1" si="2"/>
        <v>1760</v>
      </c>
    </row>
    <row r="24" spans="3:11" hidden="1" outlineLevel="3" x14ac:dyDescent="0.25">
      <c r="C24" t="s">
        <v>34</v>
      </c>
      <c r="D24" t="s">
        <v>35</v>
      </c>
      <c r="E24" t="s">
        <v>41</v>
      </c>
      <c r="F24" t="s">
        <v>1</v>
      </c>
      <c r="G24" s="1">
        <v>21802</v>
      </c>
      <c r="H24">
        <f t="shared" ca="1" si="0"/>
        <v>65</v>
      </c>
      <c r="I24">
        <f t="shared" ca="1" si="1"/>
        <v>4</v>
      </c>
      <c r="J24" t="s">
        <v>49</v>
      </c>
      <c r="K24">
        <f t="shared" ca="1" si="2"/>
        <v>1920</v>
      </c>
    </row>
    <row r="25" spans="3:11" outlineLevel="2" collapsed="1" x14ac:dyDescent="0.25">
      <c r="E25" s="14" t="s">
        <v>97</v>
      </c>
      <c r="G25" s="1"/>
      <c r="K25">
        <f ca="1">SUBTOTAL(1,K9:K24)</f>
        <v>2131.5625</v>
      </c>
    </row>
    <row r="26" spans="3:11" outlineLevel="1" x14ac:dyDescent="0.25">
      <c r="E26" s="14" t="s">
        <v>95</v>
      </c>
      <c r="G26" s="1"/>
      <c r="K26">
        <f ca="1">SUBTOTAL(3,K9:K24)</f>
        <v>16</v>
      </c>
    </row>
    <row r="27" spans="3:11" x14ac:dyDescent="0.25">
      <c r="E27" s="14" t="s">
        <v>69</v>
      </c>
      <c r="G27" s="1"/>
      <c r="K27">
        <f ca="1">SUBTOTAL(1,K2:K24)</f>
        <v>2139.7619047619046</v>
      </c>
    </row>
    <row r="28" spans="3:11" x14ac:dyDescent="0.25">
      <c r="E28" s="14" t="s">
        <v>68</v>
      </c>
      <c r="G28" s="1"/>
      <c r="K28">
        <f ca="1">SUBTOTAL(3,K2:K24)</f>
        <v>21</v>
      </c>
    </row>
    <row r="31" spans="3:11" x14ac:dyDescent="0.25">
      <c r="C31" s="17" t="s">
        <v>93</v>
      </c>
    </row>
    <row r="33" spans="3:3" x14ac:dyDescent="0.25">
      <c r="C33" s="17" t="s">
        <v>98</v>
      </c>
    </row>
  </sheetData>
  <sortState xmlns:xlrd2="http://schemas.microsoft.com/office/spreadsheetml/2017/richdata2" ref="C2:K22">
    <sortCondition ref="E4"/>
  </sortState>
  <dataValidations count="2">
    <dataValidation type="list" allowBlank="1" showInputMessage="1" showErrorMessage="1" sqref="J2:J6 J9:J24" xr:uid="{00000000-0002-0000-0600-000000000000}">
      <formula1>Service</formula1>
    </dataValidation>
    <dataValidation type="list" allowBlank="1" showInputMessage="1" showErrorMessage="1" sqref="F9:F23 F2:F6" xr:uid="{00000000-0002-0000-0600-000001000000}">
      <formula1>Etat_civil</formula1>
    </dataValidation>
  </dataValidations>
  <hyperlinks>
    <hyperlink ref="N1" location="Questions!A1" display="Retour" xr:uid="{00000000-0004-0000-0600-000000000000}"/>
  </hyperlinks>
  <pageMargins left="0.78740157499999996" right="0.78740157499999996" top="0.984251969" bottom="0.984251969" header="0.4921259845" footer="0.4921259845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L1"/>
  <sheetViews>
    <sheetView workbookViewId="0"/>
  </sheetViews>
  <sheetFormatPr baseColWidth="10" defaultRowHeight="13.2" x14ac:dyDescent="0.25"/>
  <sheetData>
    <row r="1" spans="1:12" x14ac:dyDescent="0.25">
      <c r="A1" s="17" t="s">
        <v>76</v>
      </c>
      <c r="L1" s="19" t="s">
        <v>79</v>
      </c>
    </row>
  </sheetData>
  <hyperlinks>
    <hyperlink ref="L1" location="Questions!A1" display="Retour" xr:uid="{00000000-0004-0000-0700-000000000000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Feuil5"/>
  <dimension ref="A1:L10"/>
  <sheetViews>
    <sheetView zoomScaleNormal="100" workbookViewId="0">
      <selection activeCell="L1" sqref="L1"/>
    </sheetView>
  </sheetViews>
  <sheetFormatPr baseColWidth="10" defaultRowHeight="13.2" x14ac:dyDescent="0.25"/>
  <cols>
    <col min="1" max="1" width="11.5546875" bestFit="1" customWidth="1"/>
    <col min="2" max="5" width="8.33203125" customWidth="1"/>
    <col min="6" max="6" width="11" customWidth="1"/>
    <col min="7" max="7" width="15.88671875" bestFit="1" customWidth="1"/>
    <col min="8" max="8" width="12" bestFit="1" customWidth="1"/>
    <col min="9" max="9" width="15.88671875" bestFit="1" customWidth="1"/>
    <col min="10" max="10" width="12" bestFit="1" customWidth="1"/>
    <col min="12" max="12" width="15.88671875" bestFit="1" customWidth="1"/>
    <col min="13" max="13" width="12" bestFit="1" customWidth="1"/>
  </cols>
  <sheetData>
    <row r="1" spans="1:12" x14ac:dyDescent="0.25">
      <c r="A1" s="17" t="s">
        <v>76</v>
      </c>
      <c r="L1" s="19" t="s">
        <v>79</v>
      </c>
    </row>
    <row r="4" spans="1:12" x14ac:dyDescent="0.25">
      <c r="A4" s="2" t="s">
        <v>63</v>
      </c>
      <c r="B4" s="2" t="s">
        <v>40</v>
      </c>
      <c r="C4" s="6"/>
    </row>
    <row r="5" spans="1:12" x14ac:dyDescent="0.25">
      <c r="A5" s="2" t="s">
        <v>46</v>
      </c>
      <c r="B5" s="3" t="s">
        <v>43</v>
      </c>
      <c r="C5" s="10" t="s">
        <v>41</v>
      </c>
    </row>
    <row r="6" spans="1:12" x14ac:dyDescent="0.25">
      <c r="A6" s="3" t="s">
        <v>48</v>
      </c>
      <c r="B6" s="7">
        <v>0.33333333333333331</v>
      </c>
      <c r="C6" s="11">
        <v>0.66666666666666663</v>
      </c>
    </row>
    <row r="7" spans="1:12" x14ac:dyDescent="0.25">
      <c r="A7" s="4" t="s">
        <v>50</v>
      </c>
      <c r="B7" s="8">
        <v>0</v>
      </c>
      <c r="C7" s="12">
        <v>1</v>
      </c>
    </row>
    <row r="8" spans="1:12" x14ac:dyDescent="0.25">
      <c r="A8" s="4" t="s">
        <v>49</v>
      </c>
      <c r="B8" s="8">
        <v>0.1111111111111111</v>
      </c>
      <c r="C8" s="12">
        <v>0.88888888888888884</v>
      </c>
    </row>
    <row r="9" spans="1:12" x14ac:dyDescent="0.25">
      <c r="A9" s="4" t="s">
        <v>47</v>
      </c>
      <c r="B9" s="8">
        <v>1</v>
      </c>
      <c r="C9" s="12">
        <v>0</v>
      </c>
    </row>
    <row r="10" spans="1:12" x14ac:dyDescent="0.25">
      <c r="A10" s="5" t="s">
        <v>86</v>
      </c>
      <c r="B10" s="9">
        <v>0.23809523809523808</v>
      </c>
      <c r="C10" s="13">
        <v>0.76190476190476186</v>
      </c>
    </row>
  </sheetData>
  <phoneticPr fontId="0" type="noConversion"/>
  <hyperlinks>
    <hyperlink ref="L1" location="Questions!A1" display="Retour" xr:uid="{00000000-0004-0000-0800-000000000000}"/>
  </hyperlinks>
  <pageMargins left="0.78740157499999996" right="0.78740157499999996" top="0.984251969" bottom="0.984251969" header="0.4921259845" footer="0.4921259845"/>
  <pageSetup paperSize="9" orientation="landscape" horizontalDpi="4294967293" verticalDpi="0" r:id="rId2"/>
  <headerFooter alignWithMargins="0">
    <oddHeader>&amp;F</oddHeader>
    <oddFooter>&amp;A</oddFoot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11</vt:i4>
      </vt:variant>
      <vt:variant>
        <vt:lpstr>Plages nommées</vt:lpstr>
      </vt:variant>
      <vt:variant>
        <vt:i4>11</vt:i4>
      </vt:variant>
    </vt:vector>
  </HeadingPairs>
  <TitlesOfParts>
    <vt:vector size="22" baseType="lpstr">
      <vt:lpstr>Questions</vt:lpstr>
      <vt:lpstr>Listes</vt:lpstr>
      <vt:lpstr>Base de données</vt:lpstr>
      <vt:lpstr>Listes_Solution</vt:lpstr>
      <vt:lpstr>Base de données_Solution</vt:lpstr>
      <vt:lpstr>Sous-totaux</vt:lpstr>
      <vt:lpstr>Sous-totaux_Solution</vt:lpstr>
      <vt:lpstr>FMPourcentage</vt:lpstr>
      <vt:lpstr>FMPourcentage_Solution</vt:lpstr>
      <vt:lpstr>FMSalaire</vt:lpstr>
      <vt:lpstr>FMSalaire_Solution</vt:lpstr>
      <vt:lpstr>'Base de données_Solution'!datas</vt:lpstr>
      <vt:lpstr>datas</vt:lpstr>
      <vt:lpstr>Listes_Solution!Etat_civil</vt:lpstr>
      <vt:lpstr>Etat_civil</vt:lpstr>
      <vt:lpstr>'Base de données_Solution'!Nom</vt:lpstr>
      <vt:lpstr>Nom</vt:lpstr>
      <vt:lpstr>'Base de données_Solution'!Nom_prénom</vt:lpstr>
      <vt:lpstr>Nom_prénom</vt:lpstr>
      <vt:lpstr>Listes_Solution!Salaire</vt:lpstr>
      <vt:lpstr>Salaire</vt:lpstr>
      <vt:lpstr>Service</vt:lpstr>
    </vt:vector>
  </TitlesOfParts>
  <Company>Cassiopée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jla</dc:creator>
  <cp:lastModifiedBy>Joël Lambert</cp:lastModifiedBy>
  <cp:lastPrinted>2003-08-17T14:10:43Z</cp:lastPrinted>
  <dcterms:created xsi:type="dcterms:W3CDTF">2003-08-12T11:28:25Z</dcterms:created>
  <dcterms:modified xsi:type="dcterms:W3CDTF">2024-11-03T13:05:54Z</dcterms:modified>
</cp:coreProperties>
</file>